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wangwooko/Desktop/"/>
    </mc:Choice>
  </mc:AlternateContent>
  <xr:revisionPtr revIDLastSave="0" documentId="13_ncr:1_{76976864-04CD-5D4F-8B7D-179A4C221916}" xr6:coauthVersionLast="47" xr6:coauthVersionMax="47" xr10:uidLastSave="{00000000-0000-0000-0000-000000000000}"/>
  <bookViews>
    <workbookView xWindow="2520" yWindow="460" windowWidth="22940" windowHeight="14760" xr2:uid="{0266C63D-CE9B-D343-9392-35CE9A089B08}"/>
  </bookViews>
  <sheets>
    <sheet name="Figure 4B" sheetId="1" r:id="rId1"/>
    <sheet name="Figure 4C" sheetId="13" r:id="rId2"/>
    <sheet name="Figure 4E" sheetId="1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3" l="1"/>
  <c r="E13" i="13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16" i="1"/>
  <c r="D6" i="1"/>
  <c r="D7" i="1"/>
  <c r="G7" i="1" s="1"/>
  <c r="D8" i="1"/>
  <c r="G8" i="1" s="1"/>
  <c r="D9" i="1"/>
  <c r="G9" i="1" s="1"/>
  <c r="D10" i="1"/>
  <c r="D11" i="1"/>
  <c r="G11" i="1" s="1"/>
  <c r="D12" i="1"/>
  <c r="G12" i="1" s="1"/>
  <c r="D13" i="1"/>
  <c r="G13" i="1" s="1"/>
  <c r="D14" i="1"/>
  <c r="G14" i="1" s="1"/>
  <c r="D15" i="1"/>
  <c r="D16" i="1"/>
  <c r="G6" i="1"/>
  <c r="G10" i="1"/>
  <c r="G15" i="1"/>
  <c r="G16" i="1"/>
  <c r="G5" i="1"/>
  <c r="D5" i="1"/>
  <c r="M5" i="1"/>
  <c r="N18" i="1" s="1"/>
  <c r="M6" i="1"/>
  <c r="N6" i="1" s="1"/>
  <c r="M7" i="1"/>
  <c r="N7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J5" i="1"/>
  <c r="I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15" i="1"/>
  <c r="I15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N5" i="1" l="1"/>
  <c r="N61" i="1"/>
  <c r="N57" i="1"/>
  <c r="N53" i="1"/>
  <c r="N49" i="1"/>
  <c r="N45" i="1"/>
  <c r="N41" i="1"/>
  <c r="N37" i="1"/>
  <c r="N33" i="1"/>
  <c r="N29" i="1"/>
  <c r="N25" i="1"/>
  <c r="N21" i="1"/>
  <c r="N17" i="1"/>
  <c r="N64" i="1"/>
  <c r="N60" i="1"/>
  <c r="N56" i="1"/>
  <c r="N52" i="1"/>
  <c r="N48" i="1"/>
  <c r="N44" i="1"/>
  <c r="N40" i="1"/>
  <c r="N36" i="1"/>
  <c r="N32" i="1"/>
  <c r="N28" i="1"/>
  <c r="N24" i="1"/>
  <c r="N20" i="1"/>
  <c r="N16" i="1"/>
  <c r="N63" i="1"/>
  <c r="N59" i="1"/>
  <c r="N55" i="1"/>
  <c r="N51" i="1"/>
  <c r="N47" i="1"/>
  <c r="N43" i="1"/>
  <c r="N39" i="1"/>
  <c r="N35" i="1"/>
  <c r="N31" i="1"/>
  <c r="N27" i="1"/>
  <c r="N23" i="1"/>
  <c r="N19" i="1"/>
  <c r="N15" i="1"/>
  <c r="N62" i="1"/>
  <c r="N58" i="1"/>
  <c r="N54" i="1"/>
  <c r="N50" i="1"/>
  <c r="N46" i="1"/>
  <c r="N42" i="1"/>
  <c r="N38" i="1"/>
  <c r="N34" i="1"/>
  <c r="N30" i="1"/>
  <c r="N26" i="1"/>
  <c r="N22" i="1"/>
  <c r="M26" i="1" l="1"/>
  <c r="M25" i="1"/>
  <c r="M24" i="1"/>
  <c r="M23" i="1"/>
  <c r="M22" i="1"/>
  <c r="M21" i="1"/>
  <c r="M20" i="1"/>
  <c r="M19" i="1"/>
  <c r="M18" i="1"/>
  <c r="M17" i="1"/>
  <c r="M16" i="1"/>
  <c r="M15" i="1"/>
  <c r="C6" i="1"/>
  <c r="C7" i="1"/>
  <c r="C8" i="1"/>
  <c r="C9" i="1"/>
  <c r="C10" i="1"/>
  <c r="C11" i="1"/>
  <c r="C12" i="1"/>
  <c r="C13" i="1"/>
  <c r="C14" i="1"/>
  <c r="C15" i="1"/>
  <c r="C16" i="1"/>
  <c r="C5" i="1"/>
</calcChain>
</file>

<file path=xl/sharedStrings.xml><?xml version="1.0" encoding="utf-8"?>
<sst xmlns="http://schemas.openxmlformats.org/spreadsheetml/2006/main" count="57" uniqueCount="43">
  <si>
    <t>Avg ROI</t>
  </si>
  <si>
    <t>Background</t>
  </si>
  <si>
    <t>Axon (I)</t>
  </si>
  <si>
    <t>Nor. Axon (I)</t>
  </si>
  <si>
    <t>mins</t>
  </si>
  <si>
    <t>hr</t>
  </si>
  <si>
    <t xml:space="preserve">183.34 um = 512 pixel </t>
  </si>
  <si>
    <t>ROI for analysis (pixel x pixel) = 100 (W) x 28 (H)</t>
  </si>
  <si>
    <t>Axon = 100 (w) x 2.8 (H)</t>
  </si>
  <si>
    <t>Axon (I) = 10* AVG ROI - 9*Background</t>
  </si>
  <si>
    <t>TMRM</t>
  </si>
  <si>
    <t>G6</t>
  </si>
  <si>
    <t>Pre 1_1</t>
  </si>
  <si>
    <t>Post 1_2</t>
  </si>
  <si>
    <t>MitoDR</t>
  </si>
  <si>
    <t>Pre_Base</t>
  </si>
  <si>
    <t>Post_T1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</si>
  <si>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</si>
  <si>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</si>
  <si>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</si>
  <si>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</si>
  <si>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</si>
  <si>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</si>
  <si>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</si>
  <si>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</si>
  <si>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</si>
  <si>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</si>
  <si>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Total</t>
  </si>
  <si>
    <t>static</t>
  </si>
  <si>
    <t>moving</t>
  </si>
  <si>
    <t>moving (%)</t>
  </si>
  <si>
    <t>G6_T10</t>
  </si>
  <si>
    <t>MitoDR stop</t>
  </si>
  <si>
    <t>G6 (influx)</t>
  </si>
  <si>
    <t>&lt;== GCaMP6 is 2 fold</t>
  </si>
  <si>
    <t>Time</t>
  </si>
  <si>
    <t>AVG</t>
  </si>
  <si>
    <t>SEM</t>
  </si>
  <si>
    <t>Delta T</t>
  </si>
  <si>
    <t>Figure 4B</t>
  </si>
  <si>
    <t>Figure 4C</t>
  </si>
  <si>
    <t>&lt;==TMRM drop</t>
  </si>
  <si>
    <t>Figure 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</si>
</sst>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00B0F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2"/>
      <name val="Calibri"/>
      <family val="2"/>
      <scheme val="minor"/>
    </font>
    <font>
      <b/>
      <sz val="15"/>
      <color rgb="FFFF0000"/>
      <name val="Calibri"/>
      <family val="2"/>
      <scheme val="minor"/>
    </font>
    <font>
      <b/>
      <sz val="15"/>
      <color rgb="FF00B050"/>
      <name val="Calibri"/>
      <family val="2"/>
      <scheme val="minor"/>
    </font>
    <font>
      <b/>
      <sz val="15"/>
      <color rgb="FF0070C0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Font="1" applyFill="1"/>
    <xf numFmtId="0" fontId="6" fillId="0" borderId="0" xfId="0" applyFont="1" applyFill="1"/>
    <xf numFmtId="0" fontId="5" fillId="0" borderId="0" xfId="0" applyFont="1" applyFill="1"/>
    <xf numFmtId="0" fontId="8" fillId="0" borderId="0" xfId="0" applyFont="1"/>
    <xf numFmtId="20" fontId="0" fillId="0" borderId="0" xfId="0" applyNumberFormat="1"/>
    <xf numFmtId="20" fontId="6" fillId="0" borderId="0" xfId="0" applyNumberFormat="1" applyFont="1"/>
    <xf numFmtId="20" fontId="6" fillId="0" borderId="0" xfId="0" applyNumberFormat="1" applyFont="1" applyFill="1"/>
    <xf numFmtId="0" fontId="9" fillId="0" borderId="0" xfId="0" applyFont="1" applyFill="1"/>
    <xf numFmtId="0" fontId="9" fillId="0" borderId="0" xfId="0" applyFont="1"/>
    <xf numFmtId="0" fontId="0" fillId="2" borderId="0" xfId="0" applyFill="1"/>
    <xf numFmtId="0" fontId="7" fillId="0" borderId="0" xfId="0" applyFont="1" applyFill="1"/>
    <xf numFmtId="0" fontId="1" fillId="3" borderId="0" xfId="0" applyFont="1" applyFill="1"/>
    <xf numFmtId="0" fontId="6" fillId="3" borderId="0" xfId="0" applyFont="1" applyFill="1"/>
    <xf numFmtId="0" fontId="3" fillId="0" borderId="0" xfId="0" applyFont="1" applyFill="1"/>
    <xf numFmtId="0" fontId="0" fillId="0" borderId="0" xfId="0" applyFill="1"/>
    <xf numFmtId="0" fontId="10" fillId="0" borderId="0" xfId="0" applyFont="1"/>
    <xf numFmtId="0" fontId="10" fillId="4" borderId="0" xfId="0" applyFont="1" applyFill="1"/>
    <xf numFmtId="0" fontId="6" fillId="4" borderId="0" xfId="0" applyFont="1" applyFill="1"/>
    <xf numFmtId="0" fontId="11" fillId="0" borderId="0" xfId="0" applyFont="1"/>
    <xf numFmtId="0" fontId="12" fillId="0" borderId="0" xfId="0" applyFont="1"/>
    <xf numFmtId="0" fontId="1" fillId="5" borderId="0" xfId="0" applyFont="1" applyFill="1"/>
    <xf numFmtId="0" fontId="0" fillId="5" borderId="0" xfId="0" applyFill="1"/>
    <xf numFmtId="0" fontId="6" fillId="5" borderId="0" xfId="0" applyFont="1" applyFill="1"/>
    <xf numFmtId="0" fontId="13" fillId="0" borderId="0" xfId="0" applyFont="1" applyAlignment="1">
      <alignment horizontal="center"/>
    </xf>
    <xf numFmtId="0" fontId="14" fillId="0" borderId="0" xfId="0" applyFont="1"/>
    <xf numFmtId="0" fontId="0" fillId="3" borderId="0" xfId="0" applyFill="1"/>
    <xf numFmtId="0" fontId="0" fillId="6" borderId="0" xfId="0" applyFill="1"/>
    <xf numFmtId="0" fontId="1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A0CB5-538F-3D44-9F5D-14B156E12420}">
  <dimension ref="A1:O81"/>
  <sheetViews>
    <sheetView tabSelected="1" workbookViewId="0">
      <selection activeCell="A3" sqref="A3"/>
    </sheetView>
  </sheetViews>
  <sheetFormatPr baseColWidth="10" defaultRowHeight="16" x14ac:dyDescent="0.2"/>
  <cols>
    <col min="4" max="5" width="11.5" customWidth="1"/>
  </cols>
  <sheetData>
    <row r="1" spans="1:15" x14ac:dyDescent="0.2">
      <c r="G1" s="1"/>
    </row>
    <row r="2" spans="1:15" ht="20" x14ac:dyDescent="0.25">
      <c r="A2" s="32" t="s">
        <v>39</v>
      </c>
    </row>
    <row r="3" spans="1:15" ht="20" x14ac:dyDescent="0.25">
      <c r="E3" s="4"/>
      <c r="F3" s="4"/>
      <c r="G3" s="26" t="s">
        <v>14</v>
      </c>
      <c r="J3" s="31" t="s">
        <v>35</v>
      </c>
      <c r="L3" s="4"/>
      <c r="M3" s="4"/>
      <c r="N3" s="27" t="s">
        <v>11</v>
      </c>
    </row>
    <row r="4" spans="1:15" x14ac:dyDescent="0.2">
      <c r="B4" s="1" t="s">
        <v>4</v>
      </c>
      <c r="C4" s="1" t="s">
        <v>5</v>
      </c>
      <c r="D4" s="1" t="s">
        <v>27</v>
      </c>
      <c r="E4" s="1" t="s">
        <v>28</v>
      </c>
      <c r="F4" s="1" t="s">
        <v>29</v>
      </c>
      <c r="G4" s="19" t="s">
        <v>30</v>
      </c>
      <c r="I4" s="1" t="s">
        <v>4</v>
      </c>
      <c r="J4" s="28" t="s">
        <v>5</v>
      </c>
      <c r="K4" s="1" t="s">
        <v>0</v>
      </c>
      <c r="L4" s="1" t="s">
        <v>1</v>
      </c>
      <c r="M4" s="1" t="s">
        <v>2</v>
      </c>
      <c r="N4" s="24" t="s">
        <v>3</v>
      </c>
      <c r="O4" s="1"/>
    </row>
    <row r="5" spans="1:15" x14ac:dyDescent="0.2">
      <c r="A5" s="9" t="s">
        <v>15</v>
      </c>
      <c r="B5" s="9">
        <v>0</v>
      </c>
      <c r="C5" s="9">
        <f>B5/60</f>
        <v>0</v>
      </c>
      <c r="D5">
        <f>E5+F5</f>
        <v>37</v>
      </c>
      <c r="E5">
        <v>27</v>
      </c>
      <c r="F5" s="9">
        <v>10</v>
      </c>
      <c r="G5" s="20">
        <f>F5/D5*100</f>
        <v>27.027027027027028</v>
      </c>
      <c r="I5">
        <f>B5</f>
        <v>0</v>
      </c>
      <c r="J5" s="29">
        <f>C5</f>
        <v>0</v>
      </c>
      <c r="K5" s="18">
        <v>9.3000299999999996</v>
      </c>
      <c r="L5" s="9">
        <v>8.6630929999999999</v>
      </c>
      <c r="M5" s="9">
        <f t="shared" ref="M5:M14" si="0">10*K5-9*L5</f>
        <v>15.032462999999993</v>
      </c>
      <c r="N5" s="25">
        <f>M5/$M$5</f>
        <v>1</v>
      </c>
    </row>
    <row r="6" spans="1:15" x14ac:dyDescent="0.2">
      <c r="A6" s="9" t="s">
        <v>16</v>
      </c>
      <c r="B6" s="9">
        <v>20</v>
      </c>
      <c r="C6" s="9">
        <f t="shared" ref="C6:C16" si="1">B6/60</f>
        <v>0.33333333333333331</v>
      </c>
      <c r="D6">
        <f t="shared" ref="D6:D16" si="2">E6+F6</f>
        <v>35</v>
      </c>
      <c r="E6">
        <v>26</v>
      </c>
      <c r="F6" s="9">
        <v>9</v>
      </c>
      <c r="G6" s="20">
        <f t="shared" ref="G6:G16" si="3">F6/D6*100</f>
        <v>25.714285714285712</v>
      </c>
      <c r="I6">
        <f t="shared" ref="I6:I14" si="4">B6</f>
        <v>20</v>
      </c>
      <c r="J6" s="29">
        <f t="shared" ref="J6:J14" si="5">C6</f>
        <v>0.33333333333333331</v>
      </c>
      <c r="K6" s="18">
        <v>9.2650299999999994</v>
      </c>
      <c r="L6" s="9">
        <v>8.6559500000000007</v>
      </c>
      <c r="M6" s="9">
        <f t="shared" si="0"/>
        <v>14.746749999999977</v>
      </c>
      <c r="N6" s="25">
        <f t="shared" ref="N6:N64" si="6">M6/$M$5</f>
        <v>0.98099360031685989</v>
      </c>
    </row>
    <row r="7" spans="1:15" x14ac:dyDescent="0.2">
      <c r="A7" s="9" t="s">
        <v>17</v>
      </c>
      <c r="B7" s="9">
        <v>60</v>
      </c>
      <c r="C7" s="9">
        <f t="shared" si="1"/>
        <v>1</v>
      </c>
      <c r="D7">
        <f t="shared" si="2"/>
        <v>38</v>
      </c>
      <c r="E7">
        <v>28</v>
      </c>
      <c r="F7" s="9">
        <v>10</v>
      </c>
      <c r="G7" s="20">
        <f t="shared" si="3"/>
        <v>26.315789473684209</v>
      </c>
      <c r="I7">
        <f t="shared" si="4"/>
        <v>60</v>
      </c>
      <c r="J7" s="29">
        <f t="shared" si="5"/>
        <v>1</v>
      </c>
      <c r="K7" s="18">
        <v>9.1939600000000006</v>
      </c>
      <c r="L7" s="9">
        <v>8.7038070000000012</v>
      </c>
      <c r="M7" s="9">
        <f t="shared" si="0"/>
        <v>13.605337000000006</v>
      </c>
      <c r="N7" s="25">
        <f t="shared" si="6"/>
        <v>0.90506372774707722</v>
      </c>
    </row>
    <row r="8" spans="1:15" x14ac:dyDescent="0.2">
      <c r="A8" s="9" t="s">
        <v>18</v>
      </c>
      <c r="B8" s="9">
        <v>120</v>
      </c>
      <c r="C8" s="9">
        <f t="shared" si="1"/>
        <v>2</v>
      </c>
      <c r="D8">
        <f t="shared" si="2"/>
        <v>37</v>
      </c>
      <c r="E8">
        <v>27</v>
      </c>
      <c r="F8" s="9">
        <v>10</v>
      </c>
      <c r="G8" s="20">
        <f t="shared" si="3"/>
        <v>27.027027027027028</v>
      </c>
      <c r="I8">
        <f t="shared" si="4"/>
        <v>120</v>
      </c>
      <c r="J8" s="29">
        <f t="shared" si="5"/>
        <v>2</v>
      </c>
      <c r="K8" s="18">
        <v>9.2121700000000004</v>
      </c>
      <c r="L8" s="9">
        <v>8.6138069999999995</v>
      </c>
      <c r="M8" s="9">
        <f t="shared" si="0"/>
        <v>14.597437000000014</v>
      </c>
      <c r="N8" s="25">
        <f t="shared" si="6"/>
        <v>0.97106089667408602</v>
      </c>
    </row>
    <row r="9" spans="1:15" x14ac:dyDescent="0.2">
      <c r="A9" s="9" t="s">
        <v>19</v>
      </c>
      <c r="B9" s="9">
        <v>140</v>
      </c>
      <c r="C9" s="9">
        <f t="shared" si="1"/>
        <v>2.3333333333333335</v>
      </c>
      <c r="D9">
        <f t="shared" si="2"/>
        <v>35</v>
      </c>
      <c r="E9">
        <v>26</v>
      </c>
      <c r="F9" s="9">
        <v>9</v>
      </c>
      <c r="G9" s="20">
        <f t="shared" si="3"/>
        <v>25.714285714285712</v>
      </c>
      <c r="I9">
        <f t="shared" si="4"/>
        <v>140</v>
      </c>
      <c r="J9" s="29">
        <f t="shared" si="5"/>
        <v>2.3333333333333335</v>
      </c>
      <c r="K9" s="18">
        <v>9.1561000000000003</v>
      </c>
      <c r="L9" s="9">
        <v>8.682379000000001</v>
      </c>
      <c r="M9" s="9">
        <f t="shared" si="0"/>
        <v>13.419589000000002</v>
      </c>
      <c r="N9" s="25">
        <f t="shared" si="6"/>
        <v>0.8927072695938123</v>
      </c>
    </row>
    <row r="10" spans="1:15" x14ac:dyDescent="0.2">
      <c r="A10" s="9" t="s">
        <v>20</v>
      </c>
      <c r="B10" s="9">
        <v>160</v>
      </c>
      <c r="C10" s="9">
        <f t="shared" si="1"/>
        <v>2.6666666666666665</v>
      </c>
      <c r="D10">
        <f t="shared" si="2"/>
        <v>37</v>
      </c>
      <c r="E10">
        <v>27</v>
      </c>
      <c r="F10" s="9">
        <v>10</v>
      </c>
      <c r="G10" s="20">
        <f t="shared" si="3"/>
        <v>27.027027027027028</v>
      </c>
      <c r="I10">
        <f t="shared" si="4"/>
        <v>160</v>
      </c>
      <c r="J10" s="29">
        <f t="shared" si="5"/>
        <v>2.6666666666666665</v>
      </c>
      <c r="K10" s="18">
        <v>9.2046700000000001</v>
      </c>
      <c r="L10" s="9">
        <v>8.7177350000000011</v>
      </c>
      <c r="M10" s="9">
        <f t="shared" si="0"/>
        <v>13.587084999999988</v>
      </c>
      <c r="N10" s="25">
        <f t="shared" si="6"/>
        <v>0.90384955545874246</v>
      </c>
    </row>
    <row r="11" spans="1:15" x14ac:dyDescent="0.2">
      <c r="A11" s="9" t="s">
        <v>21</v>
      </c>
      <c r="B11" s="9">
        <v>180</v>
      </c>
      <c r="C11" s="9">
        <f t="shared" si="1"/>
        <v>3</v>
      </c>
      <c r="D11">
        <f t="shared" si="2"/>
        <v>33</v>
      </c>
      <c r="E11">
        <v>26</v>
      </c>
      <c r="F11" s="9">
        <v>7</v>
      </c>
      <c r="G11" s="20">
        <f t="shared" si="3"/>
        <v>21.212121212121211</v>
      </c>
      <c r="I11">
        <f t="shared" si="4"/>
        <v>180</v>
      </c>
      <c r="J11" s="29">
        <f t="shared" si="5"/>
        <v>3</v>
      </c>
      <c r="K11" s="18">
        <v>9.1378900000000005</v>
      </c>
      <c r="L11" s="9">
        <v>8.6541639999999997</v>
      </c>
      <c r="M11" s="9">
        <f t="shared" si="0"/>
        <v>13.491424000000009</v>
      </c>
      <c r="N11" s="25">
        <f t="shared" si="6"/>
        <v>0.89748592762210799</v>
      </c>
    </row>
    <row r="12" spans="1:15" x14ac:dyDescent="0.2">
      <c r="A12" s="9" t="s">
        <v>22</v>
      </c>
      <c r="B12" s="9">
        <v>200</v>
      </c>
      <c r="C12" s="9">
        <f t="shared" si="1"/>
        <v>3.3333333333333335</v>
      </c>
      <c r="D12">
        <f t="shared" si="2"/>
        <v>32</v>
      </c>
      <c r="E12">
        <v>27</v>
      </c>
      <c r="F12" s="9">
        <v>5</v>
      </c>
      <c r="G12" s="20">
        <f t="shared" si="3"/>
        <v>15.625</v>
      </c>
      <c r="I12">
        <f t="shared" si="4"/>
        <v>200</v>
      </c>
      <c r="J12" s="29">
        <f t="shared" si="5"/>
        <v>3.3333333333333335</v>
      </c>
      <c r="K12" s="18">
        <v>9.1896699999999996</v>
      </c>
      <c r="L12" s="9">
        <v>8.6788070000000008</v>
      </c>
      <c r="M12" s="9">
        <f t="shared" si="0"/>
        <v>13.787436999999983</v>
      </c>
      <c r="N12" s="25">
        <f t="shared" si="6"/>
        <v>0.91717751109714951</v>
      </c>
    </row>
    <row r="13" spans="1:15" x14ac:dyDescent="0.2">
      <c r="A13" s="9" t="s">
        <v>23</v>
      </c>
      <c r="B13" s="9">
        <v>220</v>
      </c>
      <c r="C13" s="9">
        <f t="shared" si="1"/>
        <v>3.6666666666666665</v>
      </c>
      <c r="D13">
        <f t="shared" si="2"/>
        <v>31</v>
      </c>
      <c r="E13">
        <v>26</v>
      </c>
      <c r="F13" s="9">
        <v>5</v>
      </c>
      <c r="G13" s="20">
        <f t="shared" si="3"/>
        <v>16.129032258064516</v>
      </c>
      <c r="I13">
        <f t="shared" si="4"/>
        <v>220</v>
      </c>
      <c r="J13" s="29">
        <f t="shared" si="5"/>
        <v>3.6666666666666665</v>
      </c>
      <c r="K13" s="18">
        <v>9.2257400000000001</v>
      </c>
      <c r="L13" s="9">
        <v>8.5902360000000009</v>
      </c>
      <c r="M13" s="9">
        <f t="shared" si="0"/>
        <v>14.945275999999993</v>
      </c>
      <c r="N13" s="25">
        <f t="shared" si="6"/>
        <v>0.99420008550827632</v>
      </c>
    </row>
    <row r="14" spans="1:15" x14ac:dyDescent="0.2">
      <c r="A14" s="9" t="s">
        <v>24</v>
      </c>
      <c r="B14" s="9">
        <v>240</v>
      </c>
      <c r="C14" s="9">
        <f t="shared" si="1"/>
        <v>4</v>
      </c>
      <c r="D14">
        <f t="shared" si="2"/>
        <v>30</v>
      </c>
      <c r="E14">
        <v>26</v>
      </c>
      <c r="F14" s="9">
        <v>4</v>
      </c>
      <c r="G14" s="20">
        <f t="shared" si="3"/>
        <v>13.333333333333334</v>
      </c>
      <c r="I14">
        <f t="shared" si="4"/>
        <v>240</v>
      </c>
      <c r="J14" s="29">
        <f t="shared" si="5"/>
        <v>4</v>
      </c>
      <c r="K14" s="18">
        <v>9.3771699999999996</v>
      </c>
      <c r="L14" s="9">
        <v>8.6845220000000012</v>
      </c>
      <c r="M14" s="9">
        <f t="shared" si="0"/>
        <v>15.611001999999985</v>
      </c>
      <c r="N14" s="25">
        <f t="shared" si="6"/>
        <v>1.0384859753188811</v>
      </c>
    </row>
    <row r="15" spans="1:15" x14ac:dyDescent="0.2">
      <c r="A15" s="10" t="s">
        <v>25</v>
      </c>
      <c r="B15" s="9">
        <v>260</v>
      </c>
      <c r="C15" s="9">
        <f t="shared" si="1"/>
        <v>4.333333333333333</v>
      </c>
      <c r="D15">
        <f t="shared" si="2"/>
        <v>25</v>
      </c>
      <c r="E15">
        <v>25</v>
      </c>
      <c r="F15" s="9">
        <v>0</v>
      </c>
      <c r="G15" s="20">
        <f t="shared" si="3"/>
        <v>0</v>
      </c>
      <c r="H15" s="21" t="s">
        <v>31</v>
      </c>
      <c r="I15" s="22">
        <f>260+0.25</f>
        <v>260.25</v>
      </c>
      <c r="J15" s="29">
        <f>I15/60</f>
        <v>4.3375000000000004</v>
      </c>
      <c r="K15" s="18">
        <v>9.2764299999999995</v>
      </c>
      <c r="L15" s="9">
        <v>8.6396429999999995</v>
      </c>
      <c r="M15" s="9">
        <f>10*K15-9*L15</f>
        <v>15.007512999999989</v>
      </c>
      <c r="N15" s="25">
        <f t="shared" si="6"/>
        <v>0.99834025867883369</v>
      </c>
    </row>
    <row r="16" spans="1:15" x14ac:dyDescent="0.2">
      <c r="A16" s="10" t="s">
        <v>26</v>
      </c>
      <c r="B16" s="9">
        <v>280</v>
      </c>
      <c r="C16" s="9">
        <f t="shared" si="1"/>
        <v>4.666666666666667</v>
      </c>
      <c r="D16">
        <f t="shared" si="2"/>
        <v>25</v>
      </c>
      <c r="E16">
        <v>25</v>
      </c>
      <c r="F16" s="9">
        <v>0</v>
      </c>
      <c r="G16" s="20">
        <f t="shared" si="3"/>
        <v>0</v>
      </c>
      <c r="H16" s="22">
        <v>2</v>
      </c>
      <c r="I16" s="22">
        <f>260+H16</f>
        <v>262</v>
      </c>
      <c r="J16" s="29">
        <f t="shared" ref="J16:J64" si="7">I16/60</f>
        <v>4.3666666666666663</v>
      </c>
      <c r="K16" s="18">
        <v>9.2414299999999994</v>
      </c>
      <c r="L16" s="9">
        <v>8.6325000000000003</v>
      </c>
      <c r="M16" s="9">
        <f t="shared" ref="M16:M26" si="8">10*K16-9*L16</f>
        <v>14.721800000000002</v>
      </c>
      <c r="N16" s="25">
        <f t="shared" si="6"/>
        <v>0.97933385899569547</v>
      </c>
    </row>
    <row r="17" spans="1:14" x14ac:dyDescent="0.2">
      <c r="A17" s="9"/>
      <c r="B17" s="9"/>
      <c r="C17" s="9"/>
      <c r="F17" s="9"/>
      <c r="G17" s="20">
        <v>0</v>
      </c>
      <c r="H17" s="22">
        <v>3</v>
      </c>
      <c r="I17" s="22">
        <f t="shared" ref="I17:I64" si="9">260+H17</f>
        <v>263</v>
      </c>
      <c r="J17" s="29">
        <f t="shared" si="7"/>
        <v>4.3833333333333337</v>
      </c>
      <c r="K17" s="18">
        <v>9.1703600000000005</v>
      </c>
      <c r="L17" s="9">
        <v>8.6803570000000008</v>
      </c>
      <c r="M17" s="9">
        <f t="shared" si="8"/>
        <v>13.580387000000002</v>
      </c>
      <c r="N17" s="25">
        <f t="shared" si="6"/>
        <v>0.90340398642591091</v>
      </c>
    </row>
    <row r="18" spans="1:14" x14ac:dyDescent="0.2">
      <c r="A18" s="9"/>
      <c r="B18" s="9"/>
      <c r="C18" s="9"/>
      <c r="F18" s="9"/>
      <c r="G18" s="20">
        <v>0</v>
      </c>
      <c r="H18" s="22">
        <v>4</v>
      </c>
      <c r="I18" s="22">
        <f t="shared" si="9"/>
        <v>264</v>
      </c>
      <c r="J18" s="29">
        <f t="shared" si="7"/>
        <v>4.4000000000000004</v>
      </c>
      <c r="K18" s="18">
        <v>9.1885700000000003</v>
      </c>
      <c r="L18" s="9">
        <v>8.5903569999999991</v>
      </c>
      <c r="M18" s="9">
        <f t="shared" si="8"/>
        <v>14.57248700000001</v>
      </c>
      <c r="N18" s="25">
        <f t="shared" si="6"/>
        <v>0.9694011553529196</v>
      </c>
    </row>
    <row r="19" spans="1:14" x14ac:dyDescent="0.2">
      <c r="A19" s="15"/>
      <c r="B19" s="9"/>
      <c r="C19" s="9"/>
      <c r="F19" s="9"/>
      <c r="G19" s="20">
        <v>0</v>
      </c>
      <c r="H19" s="22">
        <v>5</v>
      </c>
      <c r="I19" s="22">
        <f t="shared" si="9"/>
        <v>265</v>
      </c>
      <c r="J19" s="29">
        <f t="shared" si="7"/>
        <v>4.416666666666667</v>
      </c>
      <c r="K19" s="18">
        <v>9.1325000000000003</v>
      </c>
      <c r="L19" s="9">
        <v>8.6589290000000005</v>
      </c>
      <c r="M19" s="9">
        <f t="shared" si="8"/>
        <v>13.394638999999998</v>
      </c>
      <c r="N19" s="25">
        <f t="shared" si="6"/>
        <v>0.89104752827264599</v>
      </c>
    </row>
    <row r="20" spans="1:14" x14ac:dyDescent="0.2">
      <c r="A20" s="16"/>
      <c r="B20" s="9"/>
      <c r="C20" s="9"/>
      <c r="F20" s="9"/>
      <c r="G20" s="20">
        <v>0</v>
      </c>
      <c r="H20" s="22">
        <v>6</v>
      </c>
      <c r="I20" s="22">
        <f t="shared" si="9"/>
        <v>266</v>
      </c>
      <c r="J20" s="29">
        <f t="shared" si="7"/>
        <v>4.4333333333333336</v>
      </c>
      <c r="K20" s="18">
        <v>9.1810700000000001</v>
      </c>
      <c r="L20" s="9">
        <v>8.6942850000000007</v>
      </c>
      <c r="M20" s="9">
        <f t="shared" si="8"/>
        <v>13.562134999999984</v>
      </c>
      <c r="N20" s="25">
        <f t="shared" si="6"/>
        <v>0.90218981413757615</v>
      </c>
    </row>
    <row r="21" spans="1:14" x14ac:dyDescent="0.2">
      <c r="A21" s="15"/>
      <c r="B21" s="9"/>
      <c r="C21" s="9"/>
      <c r="D21" s="12"/>
      <c r="F21" s="9"/>
      <c r="G21" s="20">
        <v>0</v>
      </c>
      <c r="H21" s="22">
        <v>7</v>
      </c>
      <c r="I21" s="22">
        <f t="shared" si="9"/>
        <v>267</v>
      </c>
      <c r="J21" s="29">
        <f t="shared" si="7"/>
        <v>4.45</v>
      </c>
      <c r="K21" s="18">
        <v>9.1142900000000004</v>
      </c>
      <c r="L21" s="9">
        <v>8.6307139999999993</v>
      </c>
      <c r="M21" s="9">
        <f t="shared" si="8"/>
        <v>13.466474000000005</v>
      </c>
      <c r="N21" s="25">
        <f t="shared" si="6"/>
        <v>0.89582618630094157</v>
      </c>
    </row>
    <row r="22" spans="1:14" x14ac:dyDescent="0.2">
      <c r="A22" s="15"/>
      <c r="B22" s="9"/>
      <c r="C22" s="9"/>
      <c r="D22" s="12"/>
      <c r="F22" s="9"/>
      <c r="G22" s="20">
        <v>0</v>
      </c>
      <c r="H22" s="22">
        <v>8</v>
      </c>
      <c r="I22" s="22">
        <f t="shared" si="9"/>
        <v>268</v>
      </c>
      <c r="J22" s="29">
        <f t="shared" si="7"/>
        <v>4.4666666666666668</v>
      </c>
      <c r="K22" s="18">
        <v>9.1660699999999995</v>
      </c>
      <c r="L22" s="9">
        <v>8.6553570000000004</v>
      </c>
      <c r="M22" s="9">
        <f t="shared" si="8"/>
        <v>13.762486999999993</v>
      </c>
      <c r="N22" s="25">
        <f t="shared" si="6"/>
        <v>0.91551776977598409</v>
      </c>
    </row>
    <row r="23" spans="1:14" x14ac:dyDescent="0.2">
      <c r="A23" s="15"/>
      <c r="B23" s="9"/>
      <c r="C23" s="9"/>
      <c r="D23" s="12"/>
      <c r="F23" s="9"/>
      <c r="G23" s="20">
        <v>0</v>
      </c>
      <c r="H23" s="22">
        <v>9</v>
      </c>
      <c r="I23" s="22">
        <f t="shared" si="9"/>
        <v>269</v>
      </c>
      <c r="J23" s="29">
        <f t="shared" si="7"/>
        <v>4.4833333333333334</v>
      </c>
      <c r="K23" s="18">
        <v>9.20214</v>
      </c>
      <c r="L23" s="9">
        <v>8.5667860000000005</v>
      </c>
      <c r="M23" s="9">
        <f t="shared" si="8"/>
        <v>14.920325999999989</v>
      </c>
      <c r="N23" s="25">
        <f t="shared" si="6"/>
        <v>0.99254034418711001</v>
      </c>
    </row>
    <row r="24" spans="1:14" x14ac:dyDescent="0.2">
      <c r="A24" s="9"/>
      <c r="B24" s="9"/>
      <c r="C24" s="9"/>
      <c r="D24" s="13"/>
      <c r="E24" s="6"/>
      <c r="F24" s="9"/>
      <c r="G24" s="20">
        <v>0</v>
      </c>
      <c r="H24" s="22">
        <v>10</v>
      </c>
      <c r="I24" s="22">
        <f t="shared" si="9"/>
        <v>270</v>
      </c>
      <c r="J24" s="29">
        <f t="shared" si="7"/>
        <v>4.5</v>
      </c>
      <c r="K24" s="18">
        <v>9.3535699999999995</v>
      </c>
      <c r="L24" s="9">
        <v>8.6610720000000008</v>
      </c>
      <c r="M24" s="9">
        <f t="shared" si="8"/>
        <v>15.586051999999981</v>
      </c>
      <c r="N24" s="25">
        <f t="shared" si="6"/>
        <v>1.0368262339977148</v>
      </c>
    </row>
    <row r="25" spans="1:14" x14ac:dyDescent="0.2">
      <c r="A25" s="9"/>
      <c r="B25" s="9"/>
      <c r="C25" s="9"/>
      <c r="D25" s="12"/>
      <c r="F25" s="9"/>
      <c r="G25" s="20">
        <v>0</v>
      </c>
      <c r="H25" s="22">
        <v>11</v>
      </c>
      <c r="I25" s="22">
        <f t="shared" si="9"/>
        <v>271</v>
      </c>
      <c r="J25" s="29">
        <f t="shared" si="7"/>
        <v>4.5166666666666666</v>
      </c>
      <c r="K25" s="8">
        <v>9.3335699999999999</v>
      </c>
      <c r="L25" s="8">
        <v>8.7217859999999998</v>
      </c>
      <c r="M25" s="8">
        <f t="shared" si="8"/>
        <v>14.83962600000001</v>
      </c>
      <c r="N25" s="25">
        <f t="shared" si="6"/>
        <v>0.98717196243889083</v>
      </c>
    </row>
    <row r="26" spans="1:14" x14ac:dyDescent="0.2">
      <c r="A26" s="9"/>
      <c r="B26" s="9"/>
      <c r="C26" s="9"/>
      <c r="D26" s="12"/>
      <c r="F26" s="9"/>
      <c r="G26" s="20">
        <v>0</v>
      </c>
      <c r="H26" s="22">
        <v>12</v>
      </c>
      <c r="I26" s="22">
        <f t="shared" si="9"/>
        <v>272</v>
      </c>
      <c r="J26" s="29">
        <f t="shared" si="7"/>
        <v>4.5333333333333332</v>
      </c>
      <c r="K26" s="22">
        <v>9.25929</v>
      </c>
      <c r="L26" s="22">
        <v>8.6089289999999998</v>
      </c>
      <c r="M26" s="9">
        <f t="shared" si="8"/>
        <v>15.112538999999998</v>
      </c>
      <c r="N26" s="25">
        <f t="shared" si="6"/>
        <v>1.0053268715845172</v>
      </c>
    </row>
    <row r="27" spans="1:14" x14ac:dyDescent="0.2">
      <c r="A27" s="9"/>
      <c r="B27" s="9"/>
      <c r="C27" s="9"/>
      <c r="D27" s="12"/>
      <c r="F27" s="9"/>
      <c r="G27" s="20">
        <v>0</v>
      </c>
      <c r="H27" s="22">
        <v>13</v>
      </c>
      <c r="I27" s="22">
        <f t="shared" si="9"/>
        <v>273</v>
      </c>
      <c r="J27" s="29">
        <f t="shared" si="7"/>
        <v>4.55</v>
      </c>
      <c r="K27" s="22">
        <v>9.3610699999999998</v>
      </c>
      <c r="L27" s="22">
        <v>8.6864290000000004</v>
      </c>
      <c r="M27" s="9">
        <f t="shared" ref="M27:M64" si="10">10*K27-9*L27</f>
        <v>15.432838999999987</v>
      </c>
      <c r="N27" s="25">
        <f t="shared" si="6"/>
        <v>1.0266340918317907</v>
      </c>
    </row>
    <row r="28" spans="1:14" x14ac:dyDescent="0.2">
      <c r="A28" s="9"/>
      <c r="B28" s="9"/>
      <c r="C28" s="9"/>
      <c r="D28" s="12"/>
      <c r="F28" s="9"/>
      <c r="G28" s="20">
        <v>0</v>
      </c>
      <c r="H28" s="22">
        <v>14</v>
      </c>
      <c r="I28" s="22">
        <f t="shared" si="9"/>
        <v>274</v>
      </c>
      <c r="J28" s="29">
        <f t="shared" si="7"/>
        <v>4.5666666666666664</v>
      </c>
      <c r="K28" s="22">
        <v>9.3878599999999999</v>
      </c>
      <c r="L28" s="22">
        <v>8.6382139999999996</v>
      </c>
      <c r="M28" s="9">
        <f t="shared" si="10"/>
        <v>16.134674000000004</v>
      </c>
      <c r="N28" s="25">
        <f t="shared" si="6"/>
        <v>1.0733220497532581</v>
      </c>
    </row>
    <row r="29" spans="1:14" x14ac:dyDescent="0.2">
      <c r="A29" s="9"/>
      <c r="B29" s="9"/>
      <c r="C29" s="9"/>
      <c r="D29" s="12"/>
      <c r="F29" s="9"/>
      <c r="G29" s="20">
        <v>0</v>
      </c>
      <c r="H29" s="22">
        <v>15</v>
      </c>
      <c r="I29" s="22">
        <f t="shared" si="9"/>
        <v>275</v>
      </c>
      <c r="J29" s="29">
        <f t="shared" si="7"/>
        <v>4.583333333333333</v>
      </c>
      <c r="K29" s="22">
        <v>9.4203600000000005</v>
      </c>
      <c r="L29" s="22">
        <v>8.6810709999999993</v>
      </c>
      <c r="M29" s="9">
        <f t="shared" si="10"/>
        <v>16.073961000000011</v>
      </c>
      <c r="N29" s="25">
        <f t="shared" si="6"/>
        <v>1.0692832571748234</v>
      </c>
    </row>
    <row r="30" spans="1:14" x14ac:dyDescent="0.2">
      <c r="A30" s="9"/>
      <c r="B30" s="9"/>
      <c r="C30" s="9"/>
      <c r="D30" s="12"/>
      <c r="F30" s="9"/>
      <c r="G30" s="20">
        <v>0</v>
      </c>
      <c r="H30" s="22">
        <v>16</v>
      </c>
      <c r="I30" s="22">
        <f t="shared" si="9"/>
        <v>276</v>
      </c>
      <c r="J30" s="29">
        <f t="shared" si="7"/>
        <v>4.5999999999999996</v>
      </c>
      <c r="K30" s="22">
        <v>9.4421400000000002</v>
      </c>
      <c r="L30" s="22">
        <v>8.6957140000000006</v>
      </c>
      <c r="M30" s="9">
        <f t="shared" si="10"/>
        <v>16.159974000000005</v>
      </c>
      <c r="N30" s="25">
        <f t="shared" si="6"/>
        <v>1.0750050740188093</v>
      </c>
    </row>
    <row r="31" spans="1:14" x14ac:dyDescent="0.2">
      <c r="A31" s="9"/>
      <c r="B31" s="9"/>
      <c r="C31" s="9"/>
      <c r="D31" s="14"/>
      <c r="E31" s="9"/>
      <c r="F31" s="9"/>
      <c r="G31" s="20">
        <v>0</v>
      </c>
      <c r="H31" s="22">
        <v>17</v>
      </c>
      <c r="I31" s="22">
        <f t="shared" si="9"/>
        <v>277</v>
      </c>
      <c r="J31" s="29">
        <f t="shared" si="7"/>
        <v>4.6166666666666663</v>
      </c>
      <c r="K31" s="22">
        <v>9.5007099999999998</v>
      </c>
      <c r="L31" s="22">
        <v>8.5457140000000003</v>
      </c>
      <c r="M31" s="9">
        <f t="shared" si="10"/>
        <v>18.095673999999988</v>
      </c>
      <c r="N31" s="25">
        <f t="shared" si="6"/>
        <v>1.2037730610080328</v>
      </c>
    </row>
    <row r="32" spans="1:14" x14ac:dyDescent="0.2">
      <c r="A32" s="9"/>
      <c r="B32" s="9"/>
      <c r="C32" s="9"/>
      <c r="D32" s="14"/>
      <c r="E32" s="9"/>
      <c r="F32" s="9"/>
      <c r="G32" s="20">
        <v>0</v>
      </c>
      <c r="H32" s="22">
        <v>18</v>
      </c>
      <c r="I32" s="22">
        <f t="shared" si="9"/>
        <v>278</v>
      </c>
      <c r="J32" s="29">
        <f t="shared" si="7"/>
        <v>4.6333333333333337</v>
      </c>
      <c r="K32" s="22">
        <v>9.5325000000000006</v>
      </c>
      <c r="L32" s="22">
        <v>8.7121429999999993</v>
      </c>
      <c r="M32" s="9">
        <f t="shared" si="10"/>
        <v>16.915713000000011</v>
      </c>
      <c r="N32" s="25">
        <f t="shared" si="6"/>
        <v>1.1252788714663737</v>
      </c>
    </row>
    <row r="33" spans="1:15" x14ac:dyDescent="0.2">
      <c r="A33" s="9"/>
      <c r="B33" s="9"/>
      <c r="C33" s="9"/>
      <c r="D33" s="9"/>
      <c r="E33" s="9"/>
      <c r="F33" s="9"/>
      <c r="G33" s="20">
        <v>0</v>
      </c>
      <c r="H33" s="22">
        <v>19</v>
      </c>
      <c r="I33" s="22">
        <f t="shared" si="9"/>
        <v>279</v>
      </c>
      <c r="J33" s="29">
        <f t="shared" si="7"/>
        <v>4.6500000000000004</v>
      </c>
      <c r="K33" s="22">
        <v>9.6346399999999992</v>
      </c>
      <c r="L33" s="22">
        <v>8.6678569999999997</v>
      </c>
      <c r="M33" s="9">
        <f t="shared" si="10"/>
        <v>18.335686999999993</v>
      </c>
      <c r="N33" s="25">
        <f t="shared" si="6"/>
        <v>1.2197393733814612</v>
      </c>
    </row>
    <row r="34" spans="1:15" x14ac:dyDescent="0.2">
      <c r="A34" s="9"/>
      <c r="B34" s="9"/>
      <c r="C34" s="9"/>
      <c r="D34" s="9"/>
      <c r="E34" s="9"/>
      <c r="F34" s="9"/>
      <c r="G34" s="20">
        <v>0</v>
      </c>
      <c r="H34" s="22">
        <v>20</v>
      </c>
      <c r="I34" s="22">
        <f t="shared" si="9"/>
        <v>280</v>
      </c>
      <c r="J34" s="29">
        <f t="shared" si="7"/>
        <v>4.666666666666667</v>
      </c>
      <c r="K34" s="22">
        <v>9.8139299999999992</v>
      </c>
      <c r="L34" s="22">
        <v>8.6932139999999993</v>
      </c>
      <c r="M34" s="9">
        <f t="shared" si="10"/>
        <v>19.900373999999999</v>
      </c>
      <c r="N34" s="25">
        <f t="shared" si="6"/>
        <v>1.3238265745274085</v>
      </c>
    </row>
    <row r="35" spans="1:15" x14ac:dyDescent="0.2">
      <c r="A35" s="9"/>
      <c r="B35" s="9"/>
      <c r="C35" s="9"/>
      <c r="D35" s="9"/>
      <c r="E35" s="9"/>
      <c r="F35" s="9"/>
      <c r="G35" s="20">
        <v>0</v>
      </c>
      <c r="H35" s="22">
        <v>21</v>
      </c>
      <c r="I35" s="22">
        <f t="shared" si="9"/>
        <v>281</v>
      </c>
      <c r="J35" s="29">
        <f t="shared" si="7"/>
        <v>4.6833333333333336</v>
      </c>
      <c r="K35" s="22">
        <v>9.9124999999999996</v>
      </c>
      <c r="L35" s="22">
        <v>8.64</v>
      </c>
      <c r="M35" s="9">
        <f t="shared" si="10"/>
        <v>21.364999999999995</v>
      </c>
      <c r="N35" s="25">
        <f t="shared" si="6"/>
        <v>1.4212574479644491</v>
      </c>
    </row>
    <row r="36" spans="1:15" x14ac:dyDescent="0.2">
      <c r="A36" s="9"/>
      <c r="B36" s="9"/>
      <c r="C36" s="9"/>
      <c r="D36" s="9"/>
      <c r="E36" s="9"/>
      <c r="F36" s="9"/>
      <c r="G36" s="20">
        <v>0</v>
      </c>
      <c r="H36" s="22">
        <v>22</v>
      </c>
      <c r="I36" s="22">
        <f t="shared" si="9"/>
        <v>282</v>
      </c>
      <c r="J36" s="29">
        <f t="shared" si="7"/>
        <v>4.7</v>
      </c>
      <c r="K36" s="22">
        <v>9.9332100000000008</v>
      </c>
      <c r="L36" s="22">
        <v>8.6207139999999995</v>
      </c>
      <c r="M36" s="9">
        <f t="shared" si="10"/>
        <v>21.745674000000022</v>
      </c>
      <c r="N36" s="25">
        <f t="shared" si="6"/>
        <v>1.4465809095954556</v>
      </c>
    </row>
    <row r="37" spans="1:15" x14ac:dyDescent="0.2">
      <c r="A37" s="9"/>
      <c r="B37" s="9"/>
      <c r="C37" s="9"/>
      <c r="D37" s="9"/>
      <c r="E37" s="9"/>
      <c r="F37" s="9"/>
      <c r="G37" s="20">
        <v>0</v>
      </c>
      <c r="H37" s="22">
        <v>23</v>
      </c>
      <c r="I37" s="22">
        <f t="shared" si="9"/>
        <v>283</v>
      </c>
      <c r="J37" s="29">
        <f t="shared" si="7"/>
        <v>4.7166666666666668</v>
      </c>
      <c r="K37" s="22">
        <v>10.03571</v>
      </c>
      <c r="L37" s="22">
        <v>8.7196429999999996</v>
      </c>
      <c r="M37" s="9">
        <f t="shared" si="10"/>
        <v>21.880313000000001</v>
      </c>
      <c r="N37" s="25">
        <f t="shared" si="6"/>
        <v>1.455537459164211</v>
      </c>
    </row>
    <row r="38" spans="1:15" x14ac:dyDescent="0.2">
      <c r="A38" s="9"/>
      <c r="B38" s="9"/>
      <c r="C38" s="9"/>
      <c r="D38" s="9"/>
      <c r="E38" s="9"/>
      <c r="F38" s="9"/>
      <c r="G38" s="20">
        <v>0</v>
      </c>
      <c r="H38" s="22">
        <v>24</v>
      </c>
      <c r="I38" s="22">
        <f t="shared" si="9"/>
        <v>284</v>
      </c>
      <c r="J38" s="29">
        <f t="shared" si="7"/>
        <v>4.7333333333333334</v>
      </c>
      <c r="K38" s="22">
        <v>10.3475</v>
      </c>
      <c r="L38" s="22">
        <v>8.6303570000000001</v>
      </c>
      <c r="M38" s="9">
        <f t="shared" si="10"/>
        <v>25.80178699999999</v>
      </c>
      <c r="N38" s="25">
        <f t="shared" si="6"/>
        <v>1.716404490734486</v>
      </c>
    </row>
    <row r="39" spans="1:15" x14ac:dyDescent="0.2">
      <c r="A39" s="9"/>
      <c r="B39" s="9"/>
      <c r="C39" s="9"/>
      <c r="D39" s="9"/>
      <c r="E39" s="9"/>
      <c r="F39" s="9"/>
      <c r="G39" s="20">
        <v>0</v>
      </c>
      <c r="H39" s="22">
        <v>25</v>
      </c>
      <c r="I39" s="22">
        <f t="shared" si="9"/>
        <v>285</v>
      </c>
      <c r="J39" s="29">
        <f t="shared" si="7"/>
        <v>4.75</v>
      </c>
      <c r="K39" s="22">
        <v>10.36107</v>
      </c>
      <c r="L39" s="22">
        <v>8.5992859999999993</v>
      </c>
      <c r="M39" s="9">
        <f t="shared" si="10"/>
        <v>26.217125999999993</v>
      </c>
      <c r="N39" s="25">
        <f t="shared" si="6"/>
        <v>1.7440339617000891</v>
      </c>
    </row>
    <row r="40" spans="1:15" x14ac:dyDescent="0.2">
      <c r="A40" s="9"/>
      <c r="B40" s="9"/>
      <c r="C40" s="9"/>
      <c r="D40" s="9"/>
      <c r="E40" s="9"/>
      <c r="F40" s="9"/>
      <c r="G40" s="20">
        <v>0</v>
      </c>
      <c r="H40" s="22">
        <v>26</v>
      </c>
      <c r="I40" s="22">
        <f t="shared" si="9"/>
        <v>286</v>
      </c>
      <c r="J40" s="29">
        <f t="shared" si="7"/>
        <v>4.7666666666666666</v>
      </c>
      <c r="K40" s="22">
        <v>10.60857</v>
      </c>
      <c r="L40" s="22">
        <v>8.643929</v>
      </c>
      <c r="M40" s="9">
        <f t="shared" si="10"/>
        <v>28.290339000000003</v>
      </c>
      <c r="N40" s="25">
        <f t="shared" si="6"/>
        <v>1.8819496844928216</v>
      </c>
    </row>
    <row r="41" spans="1:15" x14ac:dyDescent="0.2">
      <c r="A41" s="9"/>
      <c r="B41" s="9"/>
      <c r="C41" s="9"/>
      <c r="D41" s="9"/>
      <c r="E41" s="9"/>
      <c r="F41" s="9"/>
      <c r="G41" s="20">
        <v>0</v>
      </c>
      <c r="H41" s="9">
        <v>27</v>
      </c>
      <c r="I41" s="9">
        <f t="shared" si="9"/>
        <v>287</v>
      </c>
      <c r="J41" s="30">
        <f t="shared" si="7"/>
        <v>4.7833333333333332</v>
      </c>
      <c r="K41" s="9">
        <v>10.905709999999999</v>
      </c>
      <c r="L41" s="9">
        <v>8.6714289999999998</v>
      </c>
      <c r="M41" s="9">
        <f t="shared" si="10"/>
        <v>31.014238999999989</v>
      </c>
      <c r="N41" s="25">
        <f t="shared" si="6"/>
        <v>2.0631508622372796</v>
      </c>
      <c r="O41" s="23" t="s">
        <v>34</v>
      </c>
    </row>
    <row r="42" spans="1:15" x14ac:dyDescent="0.2">
      <c r="A42" s="9"/>
      <c r="B42" s="9"/>
      <c r="C42" s="9"/>
      <c r="D42" s="9"/>
      <c r="E42" s="9"/>
      <c r="F42" s="9"/>
      <c r="G42" s="20">
        <v>0</v>
      </c>
      <c r="H42" s="22">
        <v>28</v>
      </c>
      <c r="I42" s="22">
        <f t="shared" si="9"/>
        <v>288</v>
      </c>
      <c r="J42" s="29">
        <f t="shared" si="7"/>
        <v>4.8</v>
      </c>
      <c r="K42" s="22">
        <v>11.26179</v>
      </c>
      <c r="L42" s="22">
        <v>8.6771429999999992</v>
      </c>
      <c r="M42" s="9">
        <f t="shared" si="10"/>
        <v>34.523612999999997</v>
      </c>
      <c r="N42" s="25">
        <f t="shared" si="6"/>
        <v>2.2966038898615624</v>
      </c>
    </row>
    <row r="43" spans="1:15" x14ac:dyDescent="0.2">
      <c r="A43" s="9"/>
      <c r="B43" s="9"/>
      <c r="C43" s="9"/>
      <c r="D43" s="9"/>
      <c r="E43" s="9"/>
      <c r="F43" s="9"/>
      <c r="G43" s="20">
        <v>0</v>
      </c>
      <c r="H43" s="22">
        <v>29</v>
      </c>
      <c r="I43" s="22">
        <f t="shared" si="9"/>
        <v>289</v>
      </c>
      <c r="J43" s="29">
        <f t="shared" si="7"/>
        <v>4.8166666666666664</v>
      </c>
      <c r="K43" s="22">
        <v>11.64964</v>
      </c>
      <c r="L43" s="22">
        <v>8.7146430000000006</v>
      </c>
      <c r="M43" s="9">
        <f t="shared" si="10"/>
        <v>38.064612999999994</v>
      </c>
      <c r="N43" s="25">
        <f t="shared" si="6"/>
        <v>2.5321607643404818</v>
      </c>
    </row>
    <row r="44" spans="1:15" x14ac:dyDescent="0.2">
      <c r="A44" s="9"/>
      <c r="B44" s="9"/>
      <c r="C44" s="9"/>
      <c r="D44" s="9"/>
      <c r="E44" s="9"/>
      <c r="F44" s="9"/>
      <c r="G44" s="20">
        <v>0</v>
      </c>
      <c r="H44" s="22">
        <v>30</v>
      </c>
      <c r="I44" s="22">
        <f t="shared" si="9"/>
        <v>290</v>
      </c>
      <c r="J44" s="29">
        <f t="shared" si="7"/>
        <v>4.833333333333333</v>
      </c>
      <c r="K44" s="22">
        <v>11.7425</v>
      </c>
      <c r="L44" s="22">
        <v>8.6157140000000005</v>
      </c>
      <c r="M44" s="9">
        <f t="shared" si="10"/>
        <v>39.883573999999996</v>
      </c>
      <c r="N44" s="25">
        <f t="shared" si="6"/>
        <v>2.653162958059502</v>
      </c>
    </row>
    <row r="45" spans="1:15" x14ac:dyDescent="0.2">
      <c r="A45" s="9"/>
      <c r="B45" s="9"/>
      <c r="C45" s="9"/>
      <c r="D45" s="9"/>
      <c r="E45" s="9"/>
      <c r="F45" s="9"/>
      <c r="G45" s="20">
        <v>0</v>
      </c>
      <c r="H45" s="22">
        <v>31</v>
      </c>
      <c r="I45" s="22">
        <f t="shared" si="9"/>
        <v>291</v>
      </c>
      <c r="J45" s="29">
        <f t="shared" si="7"/>
        <v>4.8499999999999996</v>
      </c>
      <c r="K45" s="22">
        <v>12.29321</v>
      </c>
      <c r="L45" s="22">
        <v>8.6264289999999999</v>
      </c>
      <c r="M45" s="9">
        <f t="shared" si="10"/>
        <v>45.294239000000005</v>
      </c>
      <c r="N45" s="25">
        <f t="shared" si="6"/>
        <v>3.0130949931491617</v>
      </c>
    </row>
    <row r="46" spans="1:15" x14ac:dyDescent="0.2">
      <c r="A46" s="9"/>
      <c r="B46" s="9"/>
      <c r="C46" s="9"/>
      <c r="D46" s="9"/>
      <c r="E46" s="9"/>
      <c r="F46" s="9"/>
      <c r="G46" s="20">
        <v>0</v>
      </c>
      <c r="H46" s="22">
        <v>32</v>
      </c>
      <c r="I46" s="22">
        <f t="shared" si="9"/>
        <v>292</v>
      </c>
      <c r="J46" s="29">
        <f t="shared" si="7"/>
        <v>4.8666666666666663</v>
      </c>
      <c r="K46" s="22">
        <v>13.134639999999999</v>
      </c>
      <c r="L46" s="22">
        <v>8.6950000000000003</v>
      </c>
      <c r="M46" s="9">
        <f t="shared" si="10"/>
        <v>53.091399999999993</v>
      </c>
      <c r="N46" s="25">
        <f t="shared" si="6"/>
        <v>3.5317831815052543</v>
      </c>
    </row>
    <row r="47" spans="1:15" x14ac:dyDescent="0.2">
      <c r="A47" s="9"/>
      <c r="B47" s="9"/>
      <c r="C47" s="9"/>
      <c r="D47" s="9"/>
      <c r="E47" s="9"/>
      <c r="F47" s="9"/>
      <c r="G47" s="20">
        <v>0</v>
      </c>
      <c r="H47" s="22">
        <v>33</v>
      </c>
      <c r="I47" s="22">
        <f t="shared" si="9"/>
        <v>293</v>
      </c>
      <c r="J47" s="29">
        <f t="shared" si="7"/>
        <v>4.8833333333333337</v>
      </c>
      <c r="K47" s="22">
        <v>13.711069999999999</v>
      </c>
      <c r="L47" s="22">
        <v>8.6199999999999992</v>
      </c>
      <c r="M47" s="9">
        <f t="shared" si="10"/>
        <v>59.53070000000001</v>
      </c>
      <c r="N47" s="25">
        <f t="shared" si="6"/>
        <v>3.9601427923022352</v>
      </c>
    </row>
    <row r="48" spans="1:15" x14ac:dyDescent="0.2">
      <c r="A48" s="9"/>
      <c r="B48" s="9"/>
      <c r="C48" s="9"/>
      <c r="D48" s="9"/>
      <c r="E48" s="9"/>
      <c r="F48" s="9"/>
      <c r="G48" s="20">
        <v>0</v>
      </c>
      <c r="H48" s="22">
        <v>34</v>
      </c>
      <c r="I48" s="22">
        <f t="shared" si="9"/>
        <v>294</v>
      </c>
      <c r="J48" s="29">
        <f t="shared" si="7"/>
        <v>4.9000000000000004</v>
      </c>
      <c r="K48" s="22">
        <v>14.015000000000001</v>
      </c>
      <c r="L48" s="22">
        <v>8.6296420000000005</v>
      </c>
      <c r="M48" s="9">
        <f t="shared" si="10"/>
        <v>62.483221999999998</v>
      </c>
      <c r="N48" s="25">
        <f t="shared" si="6"/>
        <v>4.156552522364434</v>
      </c>
    </row>
    <row r="49" spans="1:14" x14ac:dyDescent="0.2">
      <c r="A49" s="9"/>
      <c r="B49" s="9"/>
      <c r="C49" s="9"/>
      <c r="D49" s="9"/>
      <c r="E49" s="9"/>
      <c r="F49" s="9"/>
      <c r="G49" s="20">
        <v>0</v>
      </c>
      <c r="H49" s="22">
        <v>35</v>
      </c>
      <c r="I49" s="22">
        <f t="shared" si="9"/>
        <v>295</v>
      </c>
      <c r="J49" s="29">
        <f t="shared" si="7"/>
        <v>4.916666666666667</v>
      </c>
      <c r="K49" s="22">
        <v>14.687139999999999</v>
      </c>
      <c r="L49" s="22">
        <v>8.6074999999999999</v>
      </c>
      <c r="M49" s="9">
        <f t="shared" si="10"/>
        <v>69.403899999999993</v>
      </c>
      <c r="N49" s="25">
        <f t="shared" si="6"/>
        <v>4.616934696596295</v>
      </c>
    </row>
    <row r="50" spans="1:14" x14ac:dyDescent="0.2">
      <c r="A50" s="9"/>
      <c r="B50" s="9"/>
      <c r="C50" s="9"/>
      <c r="D50" s="9"/>
      <c r="E50" s="9"/>
      <c r="F50" s="9"/>
      <c r="G50" s="20">
        <v>0</v>
      </c>
      <c r="H50" s="22">
        <v>36</v>
      </c>
      <c r="I50" s="22">
        <f t="shared" si="9"/>
        <v>296</v>
      </c>
      <c r="J50" s="29">
        <f t="shared" si="7"/>
        <v>4.9333333333333336</v>
      </c>
      <c r="K50" s="22">
        <v>14.703569999999999</v>
      </c>
      <c r="L50" s="22">
        <v>8.7057140000000004</v>
      </c>
      <c r="M50" s="9">
        <f t="shared" si="10"/>
        <v>68.684273999999988</v>
      </c>
      <c r="N50" s="25">
        <f t="shared" si="6"/>
        <v>4.5690632333503842</v>
      </c>
    </row>
    <row r="51" spans="1:14" x14ac:dyDescent="0.2">
      <c r="A51" s="9"/>
      <c r="B51" s="9"/>
      <c r="C51" s="9"/>
      <c r="D51" s="9"/>
      <c r="E51" s="9"/>
      <c r="F51" s="9"/>
      <c r="G51" s="20">
        <v>0</v>
      </c>
      <c r="H51" s="22">
        <v>37</v>
      </c>
      <c r="I51" s="22">
        <f t="shared" si="9"/>
        <v>297</v>
      </c>
      <c r="J51" s="29">
        <f t="shared" si="7"/>
        <v>4.95</v>
      </c>
      <c r="K51" s="22">
        <v>15.37321</v>
      </c>
      <c r="L51" s="22">
        <v>8.6707140000000003</v>
      </c>
      <c r="M51" s="9">
        <f t="shared" si="10"/>
        <v>75.695673999999997</v>
      </c>
      <c r="N51" s="25">
        <f t="shared" si="6"/>
        <v>5.035480479812259</v>
      </c>
    </row>
    <row r="52" spans="1:14" x14ac:dyDescent="0.2">
      <c r="A52" s="9"/>
      <c r="B52" s="9"/>
      <c r="C52" s="9"/>
      <c r="D52" s="9"/>
      <c r="E52" s="9"/>
      <c r="F52" s="9"/>
      <c r="G52" s="20">
        <v>0</v>
      </c>
      <c r="H52" s="22">
        <v>38</v>
      </c>
      <c r="I52" s="22">
        <f t="shared" si="9"/>
        <v>298</v>
      </c>
      <c r="J52" s="29">
        <f t="shared" si="7"/>
        <v>4.9666666666666668</v>
      </c>
      <c r="K52" s="22">
        <v>15.21607</v>
      </c>
      <c r="L52" s="22">
        <v>8.5567860000000007</v>
      </c>
      <c r="M52" s="9">
        <f t="shared" si="10"/>
        <v>75.149625999999984</v>
      </c>
      <c r="N52" s="25">
        <f t="shared" si="6"/>
        <v>4.9991558934819942</v>
      </c>
    </row>
    <row r="53" spans="1:14" x14ac:dyDescent="0.2">
      <c r="A53" s="9"/>
      <c r="B53" s="9"/>
      <c r="C53" s="9"/>
      <c r="D53" s="9"/>
      <c r="E53" s="9"/>
      <c r="F53" s="9"/>
      <c r="G53" s="20">
        <v>0</v>
      </c>
      <c r="H53" s="22">
        <v>39</v>
      </c>
      <c r="I53" s="22">
        <f t="shared" si="9"/>
        <v>299</v>
      </c>
      <c r="J53" s="29">
        <f t="shared" si="7"/>
        <v>4.9833333333333334</v>
      </c>
      <c r="K53" s="22">
        <v>15.90286</v>
      </c>
      <c r="L53" s="22">
        <v>8.6710709999999995</v>
      </c>
      <c r="M53" s="9">
        <f t="shared" si="10"/>
        <v>80.988961000000018</v>
      </c>
      <c r="N53" s="25">
        <f t="shared" si="6"/>
        <v>5.3876042136275375</v>
      </c>
    </row>
    <row r="54" spans="1:14" x14ac:dyDescent="0.2">
      <c r="A54" s="9"/>
      <c r="B54" s="9"/>
      <c r="C54" s="9"/>
      <c r="D54" s="9"/>
      <c r="E54" s="9"/>
      <c r="F54" s="9"/>
      <c r="G54" s="20">
        <v>0</v>
      </c>
      <c r="H54" s="22">
        <v>40</v>
      </c>
      <c r="I54" s="22">
        <f t="shared" si="9"/>
        <v>300</v>
      </c>
      <c r="J54" s="29">
        <f t="shared" si="7"/>
        <v>5</v>
      </c>
      <c r="K54" s="22">
        <v>15.74607</v>
      </c>
      <c r="L54" s="22">
        <v>8.6317850000000007</v>
      </c>
      <c r="M54" s="9">
        <f t="shared" si="10"/>
        <v>79.774634999999989</v>
      </c>
      <c r="N54" s="25">
        <f t="shared" si="6"/>
        <v>5.3068239715607497</v>
      </c>
    </row>
    <row r="55" spans="1:14" x14ac:dyDescent="0.2">
      <c r="A55" s="9"/>
      <c r="B55" s="9"/>
      <c r="C55" s="9"/>
      <c r="D55" s="9"/>
      <c r="E55" s="9"/>
      <c r="F55" s="9"/>
      <c r="G55" s="20">
        <v>0</v>
      </c>
      <c r="H55" s="22">
        <v>41</v>
      </c>
      <c r="I55" s="22">
        <f t="shared" si="9"/>
        <v>301</v>
      </c>
      <c r="J55" s="29">
        <f t="shared" si="7"/>
        <v>5.0166666666666666</v>
      </c>
      <c r="K55" s="22">
        <v>16.088930000000001</v>
      </c>
      <c r="L55" s="22">
        <v>8.6728570000000005</v>
      </c>
      <c r="M55" s="9">
        <f t="shared" si="10"/>
        <v>82.833587000000023</v>
      </c>
      <c r="N55" s="25">
        <f t="shared" si="6"/>
        <v>5.5103137123969681</v>
      </c>
    </row>
    <row r="56" spans="1:14" x14ac:dyDescent="0.2">
      <c r="A56" s="9"/>
      <c r="B56" s="9"/>
      <c r="C56" s="9"/>
      <c r="D56" s="9"/>
      <c r="E56" s="9"/>
      <c r="F56" s="9"/>
      <c r="G56" s="20">
        <v>0</v>
      </c>
      <c r="H56" s="22">
        <v>42</v>
      </c>
      <c r="I56" s="22">
        <f t="shared" si="9"/>
        <v>302</v>
      </c>
      <c r="J56" s="29">
        <f t="shared" si="7"/>
        <v>5.0333333333333332</v>
      </c>
      <c r="K56" s="22">
        <v>16.061789999999998</v>
      </c>
      <c r="L56" s="22">
        <v>8.6589290000000005</v>
      </c>
      <c r="M56" s="9">
        <f t="shared" si="10"/>
        <v>82.687538999999987</v>
      </c>
      <c r="N56" s="25">
        <f t="shared" si="6"/>
        <v>5.5005982053639535</v>
      </c>
    </row>
    <row r="57" spans="1:14" x14ac:dyDescent="0.2">
      <c r="A57" s="9"/>
      <c r="B57" s="9"/>
      <c r="C57" s="9"/>
      <c r="D57" s="9"/>
      <c r="E57" s="9"/>
      <c r="F57" s="9"/>
      <c r="G57" s="20">
        <v>0</v>
      </c>
      <c r="H57" s="22">
        <v>43</v>
      </c>
      <c r="I57" s="22">
        <f t="shared" si="9"/>
        <v>303</v>
      </c>
      <c r="J57" s="29">
        <f t="shared" si="7"/>
        <v>5.05</v>
      </c>
      <c r="K57" s="22">
        <v>16.355709999999998</v>
      </c>
      <c r="L57" s="22">
        <v>8.5860710000000005</v>
      </c>
      <c r="M57" s="9">
        <f t="shared" si="10"/>
        <v>86.282460999999984</v>
      </c>
      <c r="N57" s="25">
        <f t="shared" si="6"/>
        <v>5.7397421167775384</v>
      </c>
    </row>
    <row r="58" spans="1:14" x14ac:dyDescent="0.2">
      <c r="A58" s="9"/>
      <c r="B58" s="9"/>
      <c r="C58" s="9"/>
      <c r="D58" s="9"/>
      <c r="E58" s="9"/>
      <c r="F58" s="9"/>
      <c r="G58" s="20">
        <v>0</v>
      </c>
      <c r="H58" s="22">
        <v>44</v>
      </c>
      <c r="I58" s="22">
        <f t="shared" si="9"/>
        <v>304</v>
      </c>
      <c r="J58" s="29">
        <f t="shared" si="7"/>
        <v>5.0666666666666664</v>
      </c>
      <c r="K58" s="22">
        <v>16.106069999999999</v>
      </c>
      <c r="L58" s="22">
        <v>8.6510719999999992</v>
      </c>
      <c r="M58" s="9">
        <f t="shared" si="10"/>
        <v>83.201052000000004</v>
      </c>
      <c r="N58" s="25">
        <f t="shared" si="6"/>
        <v>5.5347584757068784</v>
      </c>
    </row>
    <row r="59" spans="1:14" x14ac:dyDescent="0.2">
      <c r="A59" s="9"/>
      <c r="B59" s="9"/>
      <c r="C59" s="9"/>
      <c r="D59" s="9"/>
      <c r="E59" s="9"/>
      <c r="F59" s="9"/>
      <c r="G59" s="20">
        <v>0</v>
      </c>
      <c r="H59" s="22">
        <v>45</v>
      </c>
      <c r="I59" s="22">
        <f t="shared" si="9"/>
        <v>305</v>
      </c>
      <c r="J59" s="29">
        <f t="shared" si="7"/>
        <v>5.083333333333333</v>
      </c>
      <c r="K59" s="22">
        <v>16.272860000000001</v>
      </c>
      <c r="L59" s="22">
        <v>8.6832139999999995</v>
      </c>
      <c r="M59" s="9">
        <f t="shared" si="10"/>
        <v>84.57967400000004</v>
      </c>
      <c r="N59" s="25">
        <f t="shared" si="6"/>
        <v>5.6264681310042191</v>
      </c>
    </row>
    <row r="60" spans="1:14" x14ac:dyDescent="0.2">
      <c r="A60" s="9"/>
      <c r="B60" s="9"/>
      <c r="C60" s="9"/>
      <c r="D60" s="9"/>
      <c r="E60" s="9"/>
      <c r="F60" s="9"/>
      <c r="G60" s="20">
        <v>0</v>
      </c>
      <c r="H60" s="22">
        <v>46</v>
      </c>
      <c r="I60" s="22">
        <f t="shared" si="9"/>
        <v>306</v>
      </c>
      <c r="J60" s="29">
        <f t="shared" si="7"/>
        <v>5.0999999999999996</v>
      </c>
      <c r="K60" s="22">
        <v>16.493210000000001</v>
      </c>
      <c r="L60" s="22">
        <v>8.6314290000000007</v>
      </c>
      <c r="M60" s="9">
        <f t="shared" si="10"/>
        <v>87.249239000000017</v>
      </c>
      <c r="N60" s="25">
        <f t="shared" si="6"/>
        <v>5.804054797939636</v>
      </c>
    </row>
    <row r="61" spans="1:14" x14ac:dyDescent="0.2">
      <c r="A61" s="9"/>
      <c r="B61" s="9"/>
      <c r="C61" s="9"/>
      <c r="D61" s="9"/>
      <c r="E61" s="9"/>
      <c r="F61" s="9"/>
      <c r="G61" s="20">
        <v>0</v>
      </c>
      <c r="H61" s="22">
        <v>47</v>
      </c>
      <c r="I61" s="22">
        <f t="shared" si="9"/>
        <v>307</v>
      </c>
      <c r="J61" s="29">
        <f t="shared" si="7"/>
        <v>5.1166666666666663</v>
      </c>
      <c r="K61" s="22">
        <v>16.625</v>
      </c>
      <c r="L61" s="22">
        <v>8.65</v>
      </c>
      <c r="M61" s="9">
        <f t="shared" si="10"/>
        <v>88.399999999999991</v>
      </c>
      <c r="N61" s="25">
        <f t="shared" si="6"/>
        <v>5.8806065246925963</v>
      </c>
    </row>
    <row r="62" spans="1:14" x14ac:dyDescent="0.2">
      <c r="A62" s="9"/>
      <c r="B62" s="9"/>
      <c r="C62" s="9"/>
      <c r="D62" s="9"/>
      <c r="E62" s="9"/>
      <c r="F62" s="9"/>
      <c r="G62" s="20">
        <v>0</v>
      </c>
      <c r="H62" s="22">
        <v>48</v>
      </c>
      <c r="I62" s="22">
        <f t="shared" si="9"/>
        <v>308</v>
      </c>
      <c r="J62" s="29">
        <f t="shared" si="7"/>
        <v>5.1333333333333337</v>
      </c>
      <c r="K62" s="22">
        <v>16.32</v>
      </c>
      <c r="L62" s="22">
        <v>8.7246430000000004</v>
      </c>
      <c r="M62" s="9">
        <f t="shared" si="10"/>
        <v>84.678212999999985</v>
      </c>
      <c r="N62" s="25">
        <f t="shared" si="6"/>
        <v>5.6330232111663951</v>
      </c>
    </row>
    <row r="63" spans="1:14" x14ac:dyDescent="0.2">
      <c r="A63" s="9"/>
      <c r="B63" s="9"/>
      <c r="C63" s="9"/>
      <c r="D63" s="9"/>
      <c r="E63" s="9"/>
      <c r="F63" s="9"/>
      <c r="G63" s="20">
        <v>0</v>
      </c>
      <c r="H63" s="22">
        <v>49</v>
      </c>
      <c r="I63" s="22">
        <f t="shared" si="9"/>
        <v>309</v>
      </c>
      <c r="J63" s="29">
        <f t="shared" si="7"/>
        <v>5.15</v>
      </c>
      <c r="K63" s="22">
        <v>16.163209999999999</v>
      </c>
      <c r="L63" s="22">
        <v>8.5785710000000002</v>
      </c>
      <c r="M63" s="9">
        <f t="shared" si="10"/>
        <v>84.424960999999982</v>
      </c>
      <c r="N63" s="25">
        <f t="shared" si="6"/>
        <v>5.6161762047909267</v>
      </c>
    </row>
    <row r="64" spans="1:14" x14ac:dyDescent="0.2">
      <c r="A64" s="9"/>
      <c r="B64" s="9"/>
      <c r="C64" s="9"/>
      <c r="D64" s="9"/>
      <c r="E64" s="9"/>
      <c r="F64" s="9"/>
      <c r="G64" s="20">
        <v>0</v>
      </c>
      <c r="H64" s="22">
        <v>50</v>
      </c>
      <c r="I64" s="22">
        <f t="shared" si="9"/>
        <v>310</v>
      </c>
      <c r="J64" s="29">
        <f t="shared" si="7"/>
        <v>5.166666666666667</v>
      </c>
      <c r="K64" s="22">
        <v>16.552859999999999</v>
      </c>
      <c r="L64" s="22">
        <v>8.5892859999999995</v>
      </c>
      <c r="M64" s="9">
        <f t="shared" si="10"/>
        <v>88.225025999999986</v>
      </c>
      <c r="N64" s="25">
        <f t="shared" si="6"/>
        <v>5.8689667820902018</v>
      </c>
    </row>
    <row r="65" spans="1:7" x14ac:dyDescent="0.2">
      <c r="A65" s="2"/>
      <c r="B65" s="2"/>
      <c r="C65" s="2"/>
      <c r="D65" s="2"/>
      <c r="E65" s="3"/>
      <c r="F65" s="3"/>
      <c r="G65" s="3"/>
    </row>
    <row r="74" spans="1:7" x14ac:dyDescent="0.2">
      <c r="C74" s="5"/>
    </row>
    <row r="79" spans="1:7" x14ac:dyDescent="0.2">
      <c r="A79" s="7"/>
    </row>
    <row r="81" spans="1:3" x14ac:dyDescent="0.2">
      <c r="A81" s="7"/>
      <c r="B81" s="7"/>
      <c r="C81" s="7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BBCF6-8C9C-734E-90CC-57F2EA9EC1BF}">
  <dimension ref="A2:H14"/>
  <sheetViews>
    <sheetView workbookViewId="0">
      <selection activeCell="A3" sqref="A3"/>
    </sheetView>
  </sheetViews>
  <sheetFormatPr baseColWidth="10" defaultRowHeight="16" x14ac:dyDescent="0.2"/>
  <cols>
    <col min="1" max="5" width="18.83203125" customWidth="1"/>
  </cols>
  <sheetData>
    <row r="2" spans="1:8" ht="20" x14ac:dyDescent="0.25">
      <c r="A2" s="32" t="s">
        <v>40</v>
      </c>
    </row>
    <row r="3" spans="1:8" x14ac:dyDescent="0.2">
      <c r="C3" s="35" t="s">
        <v>32</v>
      </c>
      <c r="D3" s="36" t="s">
        <v>33</v>
      </c>
      <c r="E3" s="37" t="s">
        <v>38</v>
      </c>
      <c r="G3" s="1"/>
      <c r="H3" s="1"/>
    </row>
    <row r="4" spans="1:8" x14ac:dyDescent="0.2">
      <c r="A4" s="1"/>
      <c r="B4" s="1"/>
      <c r="C4" s="33">
        <v>4.1500000000000004</v>
      </c>
      <c r="D4" s="17">
        <v>4.6500000000000004</v>
      </c>
      <c r="E4" s="34">
        <v>0.5</v>
      </c>
    </row>
    <row r="5" spans="1:8" x14ac:dyDescent="0.2">
      <c r="A5" s="1"/>
      <c r="B5" s="1"/>
      <c r="C5" s="33">
        <v>4.2300000000000004</v>
      </c>
      <c r="D5" s="17">
        <v>4.6800000000000006</v>
      </c>
      <c r="E5" s="34">
        <v>0.45000000000000018</v>
      </c>
    </row>
    <row r="6" spans="1:8" x14ac:dyDescent="0.2">
      <c r="A6" s="1"/>
      <c r="B6" s="1"/>
      <c r="C6" s="33">
        <v>3.98</v>
      </c>
      <c r="D6" s="17">
        <v>4.3966666666666665</v>
      </c>
      <c r="E6" s="34">
        <v>0.41666666666666652</v>
      </c>
    </row>
    <row r="7" spans="1:8" x14ac:dyDescent="0.2">
      <c r="A7" s="1"/>
      <c r="B7" s="1"/>
      <c r="C7" s="33">
        <v>4.1500000000000004</v>
      </c>
      <c r="D7" s="17">
        <v>4.55</v>
      </c>
      <c r="E7" s="34">
        <v>0.39999999999999947</v>
      </c>
    </row>
    <row r="8" spans="1:8" x14ac:dyDescent="0.2">
      <c r="A8" s="1"/>
      <c r="B8" s="1"/>
      <c r="C8" s="33">
        <v>4.6500000000000004</v>
      </c>
      <c r="D8" s="17">
        <v>5.083333333333333</v>
      </c>
      <c r="E8" s="34">
        <v>0.43333333333333268</v>
      </c>
    </row>
    <row r="9" spans="1:8" x14ac:dyDescent="0.2">
      <c r="A9" s="1"/>
      <c r="B9" s="1"/>
      <c r="C9" s="33">
        <v>3.7333333333333334</v>
      </c>
      <c r="D9" s="17">
        <v>4.1166666666666663</v>
      </c>
      <c r="E9" s="34">
        <v>0.38333333333333286</v>
      </c>
    </row>
    <row r="10" spans="1:8" x14ac:dyDescent="0.2">
      <c r="A10" s="1"/>
      <c r="B10" s="1"/>
      <c r="C10" s="33">
        <v>3.5833333333333335</v>
      </c>
      <c r="D10" s="17">
        <v>3.9166666666666665</v>
      </c>
      <c r="E10" s="34">
        <v>0.33333333333333304</v>
      </c>
    </row>
    <row r="11" spans="1:8" x14ac:dyDescent="0.2">
      <c r="A11" s="1"/>
      <c r="B11" s="1"/>
      <c r="C11" s="33">
        <v>4.4000000000000004</v>
      </c>
      <c r="D11" s="17">
        <v>4.916666666666667</v>
      </c>
      <c r="E11" s="34">
        <v>0.51666666666666661</v>
      </c>
    </row>
    <row r="12" spans="1:8" x14ac:dyDescent="0.2">
      <c r="A12" s="1"/>
      <c r="B12" s="1"/>
      <c r="C12" s="33">
        <v>3.35</v>
      </c>
      <c r="D12" s="17">
        <v>3.7166666666666668</v>
      </c>
      <c r="E12" s="34">
        <v>0.3666666666666667</v>
      </c>
    </row>
    <row r="13" spans="1:8" x14ac:dyDescent="0.2">
      <c r="B13" t="s">
        <v>36</v>
      </c>
      <c r="E13">
        <f>AVERAGE(E4:E12)</f>
        <v>0.422222222222222</v>
      </c>
    </row>
    <row r="14" spans="1:8" x14ac:dyDescent="0.2">
      <c r="B14" t="s">
        <v>37</v>
      </c>
      <c r="E14">
        <f>STDEV(E4:E12)/SQRT(9)</f>
        <v>2.0030840419244487E-2</v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7C463-8F56-D04E-9A08-7EDD658F69A9}">
  <dimension ref="A2:M34"/>
  <sheetViews>
    <sheetView topLeftCell="A19" workbookViewId="0">
      <selection activeCell="A2" sqref="A2"/>
    </sheetView>
  </sheetViews>
  <sheetFormatPr baseColWidth="10" defaultRowHeight="16" x14ac:dyDescent="0.2"/>
  <cols>
    <col min="1" max="13" width="14.5" customWidth="1"/>
  </cols>
  <sheetData>
    <row r="2" spans="1:12" ht="20" x14ac:dyDescent="0.25">
      <c r="A2" s="32" t="s">
        <v>42</v>
      </c>
    </row>
    <row r="5" spans="1:12" x14ac:dyDescent="0.2">
      <c r="B5" t="s">
        <v>6</v>
      </c>
      <c r="G5" t="s">
        <v>9</v>
      </c>
    </row>
    <row r="6" spans="1:12" x14ac:dyDescent="0.2">
      <c r="B6" t="s">
        <v>7</v>
      </c>
      <c r="G6" t="s">
        <v>8</v>
      </c>
    </row>
    <row r="7" spans="1:12" x14ac:dyDescent="0.2">
      <c r="D7" t="s">
        <v>10</v>
      </c>
      <c r="I7" t="s">
        <v>11</v>
      </c>
    </row>
    <row r="8" spans="1:12" x14ac:dyDescent="0.2">
      <c r="B8" t="s">
        <v>4</v>
      </c>
      <c r="C8" t="s">
        <v>5</v>
      </c>
      <c r="D8" t="s">
        <v>0</v>
      </c>
      <c r="E8" t="s">
        <v>1</v>
      </c>
      <c r="F8" t="s">
        <v>2</v>
      </c>
      <c r="G8" s="33" t="s">
        <v>3</v>
      </c>
      <c r="I8" t="s">
        <v>0</v>
      </c>
      <c r="J8" t="s">
        <v>1</v>
      </c>
      <c r="K8" t="s">
        <v>2</v>
      </c>
      <c r="L8" s="17" t="s">
        <v>3</v>
      </c>
    </row>
    <row r="9" spans="1:12" x14ac:dyDescent="0.2">
      <c r="A9" t="s">
        <v>12</v>
      </c>
      <c r="B9">
        <v>0</v>
      </c>
      <c r="C9">
        <v>0</v>
      </c>
      <c r="D9">
        <v>13.09282</v>
      </c>
      <c r="E9">
        <v>10.404859999999999</v>
      </c>
      <c r="F9">
        <v>37.28446000000001</v>
      </c>
      <c r="G9" s="33">
        <v>1</v>
      </c>
      <c r="I9">
        <v>3.75366</v>
      </c>
      <c r="J9">
        <v>3.2263480000000002</v>
      </c>
      <c r="K9">
        <v>8.4994679999999967</v>
      </c>
      <c r="L9" s="17">
        <v>1</v>
      </c>
    </row>
    <row r="10" spans="1:12" x14ac:dyDescent="0.2">
      <c r="A10" t="s">
        <v>13</v>
      </c>
      <c r="B10">
        <v>10</v>
      </c>
      <c r="C10">
        <v>0.16666666666666666</v>
      </c>
      <c r="D10">
        <v>12.725529999999999</v>
      </c>
      <c r="E10">
        <v>10.13317</v>
      </c>
      <c r="F10">
        <v>36.056769999999986</v>
      </c>
      <c r="G10" s="33">
        <v>0.96707234059444547</v>
      </c>
      <c r="I10">
        <v>3.9803600000000001</v>
      </c>
      <c r="J10">
        <v>3.480864</v>
      </c>
      <c r="K10">
        <v>8.4758240000000029</v>
      </c>
      <c r="L10" s="17">
        <v>0.99721817883189934</v>
      </c>
    </row>
    <row r="11" spans="1:12" x14ac:dyDescent="0.2">
      <c r="A11">
        <v>3</v>
      </c>
      <c r="B11">
        <v>20</v>
      </c>
      <c r="C11">
        <v>0.33333333333333331</v>
      </c>
      <c r="D11">
        <v>12.687196999999999</v>
      </c>
      <c r="E11">
        <v>10.12745</v>
      </c>
      <c r="F11">
        <v>35.724919999999997</v>
      </c>
      <c r="G11" s="33">
        <v>0.95817184961241197</v>
      </c>
      <c r="I11">
        <v>3.98001</v>
      </c>
      <c r="J11">
        <v>3.580864</v>
      </c>
      <c r="K11">
        <v>7.5723240000000018</v>
      </c>
      <c r="L11" s="17">
        <v>0.89091740800718411</v>
      </c>
    </row>
    <row r="12" spans="1:12" x14ac:dyDescent="0.2">
      <c r="A12">
        <v>4</v>
      </c>
      <c r="B12">
        <v>30</v>
      </c>
      <c r="C12">
        <v>0.5</v>
      </c>
      <c r="D12">
        <v>12.047879999999999</v>
      </c>
      <c r="E12">
        <v>9.4019999999999992</v>
      </c>
      <c r="F12">
        <v>35.860799999999998</v>
      </c>
      <c r="G12" s="33">
        <v>0.96181626339767257</v>
      </c>
      <c r="I12">
        <v>3.8711199999999999</v>
      </c>
      <c r="J12">
        <v>3.4148520000000002</v>
      </c>
      <c r="K12">
        <v>7.9775319999999965</v>
      </c>
      <c r="L12" s="17">
        <v>0.9385919212826026</v>
      </c>
    </row>
    <row r="13" spans="1:12" x14ac:dyDescent="0.2">
      <c r="A13">
        <v>5</v>
      </c>
      <c r="B13">
        <v>40</v>
      </c>
      <c r="C13">
        <v>0.66666666666666663</v>
      </c>
      <c r="D13">
        <v>12.099320000000001</v>
      </c>
      <c r="E13">
        <v>9.4012899999999995</v>
      </c>
      <c r="F13">
        <v>36.381590000000003</v>
      </c>
      <c r="G13" s="33">
        <v>0.97578428117237026</v>
      </c>
      <c r="I13">
        <v>3.9311199999999999</v>
      </c>
      <c r="J13">
        <v>3.4148520000000002</v>
      </c>
      <c r="K13">
        <v>8.5775319999999979</v>
      </c>
      <c r="L13" s="17">
        <v>1.0091845748463317</v>
      </c>
    </row>
    <row r="14" spans="1:12" x14ac:dyDescent="0.2">
      <c r="A14">
        <v>6</v>
      </c>
      <c r="B14">
        <v>50</v>
      </c>
      <c r="C14">
        <v>0.83333333333333337</v>
      </c>
      <c r="D14">
        <v>12.171720000000001</v>
      </c>
      <c r="E14">
        <v>9.5830099999999998</v>
      </c>
      <c r="F14">
        <v>35.470110000000005</v>
      </c>
      <c r="G14" s="33">
        <v>0.95133763503615165</v>
      </c>
      <c r="I14">
        <v>3.9211</v>
      </c>
      <c r="J14">
        <v>3.4648340000000002</v>
      </c>
      <c r="K14">
        <v>8.0274939999999972</v>
      </c>
      <c r="L14" s="17">
        <v>0.94447017154485435</v>
      </c>
    </row>
    <row r="15" spans="1:12" x14ac:dyDescent="0.2">
      <c r="A15">
        <v>7</v>
      </c>
      <c r="B15">
        <v>60</v>
      </c>
      <c r="C15">
        <v>1</v>
      </c>
      <c r="D15">
        <v>12.121029999999999</v>
      </c>
      <c r="E15">
        <v>9.5812200000000001</v>
      </c>
      <c r="F15">
        <v>34.979319999999987</v>
      </c>
      <c r="G15" s="33">
        <v>0.93817424203005695</v>
      </c>
      <c r="I15">
        <v>3.9211</v>
      </c>
      <c r="J15">
        <v>3.4048340000000001</v>
      </c>
      <c r="K15">
        <v>8.5674939999999964</v>
      </c>
      <c r="L15" s="17">
        <v>1.0080035597522103</v>
      </c>
    </row>
    <row r="16" spans="1:12" x14ac:dyDescent="0.2">
      <c r="A16">
        <v>8</v>
      </c>
      <c r="B16">
        <v>70</v>
      </c>
      <c r="C16">
        <v>1.1666666666666667</v>
      </c>
      <c r="D16">
        <v>11.971550000000001</v>
      </c>
      <c r="E16">
        <v>9.3373799999999996</v>
      </c>
      <c r="F16">
        <v>35.679080000000013</v>
      </c>
      <c r="G16" s="33">
        <v>0.95694238296598644</v>
      </c>
      <c r="I16">
        <v>3.7987099999999998</v>
      </c>
      <c r="J16">
        <v>3.3056049999999999</v>
      </c>
      <c r="K16">
        <v>8.2366549999999989</v>
      </c>
      <c r="L16" s="17">
        <v>0.96907888823159305</v>
      </c>
    </row>
    <row r="17" spans="1:13" x14ac:dyDescent="0.2">
      <c r="A17">
        <v>9</v>
      </c>
      <c r="B17">
        <v>80</v>
      </c>
      <c r="C17">
        <v>1.3333333333333333</v>
      </c>
      <c r="D17">
        <v>11.96298</v>
      </c>
      <c r="E17">
        <v>9.3373799999999996</v>
      </c>
      <c r="F17">
        <v>35.59338000000001</v>
      </c>
      <c r="G17" s="33">
        <v>0.95464383821034293</v>
      </c>
      <c r="I17">
        <v>3.779871</v>
      </c>
      <c r="J17">
        <v>3.3056049999999999</v>
      </c>
      <c r="K17">
        <v>8.0482650000000007</v>
      </c>
      <c r="L17" s="17">
        <v>0.94691397155680845</v>
      </c>
    </row>
    <row r="18" spans="1:13" x14ac:dyDescent="0.2">
      <c r="A18">
        <v>10</v>
      </c>
      <c r="B18">
        <v>90</v>
      </c>
      <c r="C18">
        <v>1.5</v>
      </c>
      <c r="D18">
        <v>11.835419999999999</v>
      </c>
      <c r="E18">
        <v>9.1656600000000008</v>
      </c>
      <c r="F18">
        <v>35.863259999999983</v>
      </c>
      <c r="G18" s="33">
        <v>0.9618822426286977</v>
      </c>
      <c r="I18">
        <v>3.76803</v>
      </c>
      <c r="J18">
        <v>3.2045699999999999</v>
      </c>
      <c r="K18">
        <v>8.8391700000000029</v>
      </c>
      <c r="L18" s="17">
        <v>1.0399674426681771</v>
      </c>
    </row>
    <row r="19" spans="1:13" x14ac:dyDescent="0.2">
      <c r="A19">
        <v>11</v>
      </c>
      <c r="B19">
        <v>100</v>
      </c>
      <c r="C19">
        <v>1.6666666666666667</v>
      </c>
      <c r="D19">
        <v>11.827199999999999</v>
      </c>
      <c r="E19">
        <v>9.1656600000000008</v>
      </c>
      <c r="F19">
        <v>35.781059999999982</v>
      </c>
      <c r="G19" s="33">
        <v>0.95967757076272453</v>
      </c>
      <c r="I19">
        <v>3.7080299999999999</v>
      </c>
      <c r="J19">
        <v>3.2045699999999999</v>
      </c>
      <c r="K19">
        <v>8.2391700000000014</v>
      </c>
      <c r="L19" s="17">
        <v>0.96937478910444808</v>
      </c>
    </row>
    <row r="20" spans="1:13" x14ac:dyDescent="0.2">
      <c r="A20">
        <v>12</v>
      </c>
      <c r="B20">
        <v>110</v>
      </c>
      <c r="C20">
        <v>1.8333333333333333</v>
      </c>
      <c r="D20">
        <v>12.201359999999999</v>
      </c>
      <c r="E20">
        <v>9.3859300000000001</v>
      </c>
      <c r="F20">
        <v>37.540229999999994</v>
      </c>
      <c r="G20" s="33">
        <v>1.0068599625688552</v>
      </c>
      <c r="I20">
        <v>3.7787199999999999</v>
      </c>
      <c r="J20">
        <v>3.3034629999999998</v>
      </c>
      <c r="K20">
        <v>8.0560329999999993</v>
      </c>
      <c r="L20" s="17">
        <v>0.94782791111161335</v>
      </c>
    </row>
    <row r="21" spans="1:13" x14ac:dyDescent="0.2">
      <c r="A21">
        <v>13</v>
      </c>
      <c r="B21">
        <v>120</v>
      </c>
      <c r="C21">
        <v>2</v>
      </c>
      <c r="D21">
        <v>12.31096</v>
      </c>
      <c r="E21">
        <v>9.4120000000000008</v>
      </c>
      <c r="F21">
        <v>38.401599999999988</v>
      </c>
      <c r="G21" s="33">
        <v>1.0299626171332501</v>
      </c>
      <c r="I21">
        <v>3.7830300000000001</v>
      </c>
      <c r="J21">
        <v>3.2938239999999999</v>
      </c>
      <c r="K21">
        <v>8.1858840000000015</v>
      </c>
      <c r="L21" s="17">
        <v>0.96310545554145321</v>
      </c>
    </row>
    <row r="22" spans="1:13" x14ac:dyDescent="0.2">
      <c r="A22">
        <v>14</v>
      </c>
      <c r="B22">
        <v>130</v>
      </c>
      <c r="C22">
        <v>2.1666666666666665</v>
      </c>
      <c r="D22">
        <v>12.546950000000001</v>
      </c>
      <c r="E22">
        <v>9.7457999999999991</v>
      </c>
      <c r="F22">
        <v>37.757300000000015</v>
      </c>
      <c r="G22" s="33">
        <v>1.0126819591862133</v>
      </c>
      <c r="I22">
        <v>3.8136999999999999</v>
      </c>
      <c r="J22">
        <v>3.395216</v>
      </c>
      <c r="K22">
        <v>7.580055999999999</v>
      </c>
      <c r="L22" s="17">
        <v>0.89182711200277498</v>
      </c>
    </row>
    <row r="23" spans="1:13" x14ac:dyDescent="0.2">
      <c r="A23">
        <v>15</v>
      </c>
      <c r="B23">
        <v>140</v>
      </c>
      <c r="C23">
        <v>2.3333333333333335</v>
      </c>
      <c r="D23">
        <v>11.95894</v>
      </c>
      <c r="E23">
        <v>9.2731200000000005</v>
      </c>
      <c r="F23">
        <v>36.131319999999988</v>
      </c>
      <c r="G23" s="33">
        <v>0.96907183314442469</v>
      </c>
      <c r="I23">
        <v>3.7258599999999999</v>
      </c>
      <c r="J23">
        <v>3.3277399999999999</v>
      </c>
      <c r="K23">
        <v>7.3089400000000033</v>
      </c>
      <c r="L23" s="17">
        <v>0.85992911556346896</v>
      </c>
    </row>
    <row r="24" spans="1:13" x14ac:dyDescent="0.2">
      <c r="A24">
        <v>16</v>
      </c>
      <c r="B24">
        <v>150</v>
      </c>
      <c r="C24">
        <v>2.5</v>
      </c>
      <c r="D24">
        <v>11.623710000000001</v>
      </c>
      <c r="E24">
        <v>9.1112099999999998</v>
      </c>
      <c r="F24">
        <v>34.236210000000014</v>
      </c>
      <c r="G24" s="33">
        <v>0.91824341830349709</v>
      </c>
      <c r="I24">
        <v>3.7990499999999998</v>
      </c>
      <c r="J24">
        <v>3.3855759999999999</v>
      </c>
      <c r="K24">
        <v>7.5203159999999976</v>
      </c>
      <c r="L24" s="17">
        <v>0.88479843679627956</v>
      </c>
    </row>
    <row r="25" spans="1:13" x14ac:dyDescent="0.2">
      <c r="A25">
        <v>17</v>
      </c>
      <c r="B25">
        <v>160</v>
      </c>
      <c r="C25">
        <v>2.6666666666666665</v>
      </c>
      <c r="D25">
        <v>12.275969999999999</v>
      </c>
      <c r="E25">
        <v>9.5640800000000006</v>
      </c>
      <c r="F25">
        <v>36.682979999999986</v>
      </c>
      <c r="G25" s="33">
        <v>0.98386780980601507</v>
      </c>
      <c r="I25">
        <v>3.79582</v>
      </c>
      <c r="J25">
        <v>3.3898609999999998</v>
      </c>
      <c r="K25">
        <v>7.4494509999999998</v>
      </c>
      <c r="L25" s="17">
        <v>0.87646085613829039</v>
      </c>
    </row>
    <row r="26" spans="1:13" x14ac:dyDescent="0.2">
      <c r="A26">
        <v>18</v>
      </c>
      <c r="B26">
        <v>170</v>
      </c>
      <c r="C26">
        <v>2.8333333333333335</v>
      </c>
      <c r="D26">
        <v>11.404210000000001</v>
      </c>
      <c r="E26">
        <v>9.7143899999999999</v>
      </c>
      <c r="F26">
        <v>26.612590000000012</v>
      </c>
      <c r="G26" s="33">
        <v>0.71377163568950719</v>
      </c>
      <c r="H26" s="11" t="s">
        <v>41</v>
      </c>
      <c r="I26">
        <v>3.8957799999999998</v>
      </c>
      <c r="J26">
        <v>3.459479</v>
      </c>
      <c r="K26">
        <v>7.8224889999999974</v>
      </c>
      <c r="L26" s="17">
        <v>0.92035042663846733</v>
      </c>
    </row>
    <row r="27" spans="1:13" x14ac:dyDescent="0.2">
      <c r="A27">
        <v>19</v>
      </c>
      <c r="B27">
        <v>180</v>
      </c>
      <c r="C27">
        <v>3</v>
      </c>
      <c r="D27">
        <v>11.431419999999999</v>
      </c>
      <c r="E27">
        <v>9.9618000000000002</v>
      </c>
      <c r="F27">
        <v>24.658000000000001</v>
      </c>
      <c r="G27" s="33">
        <v>0.66134791814069438</v>
      </c>
      <c r="I27">
        <v>5.3655799999999996</v>
      </c>
      <c r="J27">
        <v>3.4851839999999998</v>
      </c>
      <c r="K27">
        <v>22.289144</v>
      </c>
      <c r="L27" s="17">
        <v>2.62241636770678</v>
      </c>
      <c r="M27" s="38" t="s">
        <v>34</v>
      </c>
    </row>
    <row r="28" spans="1:13" x14ac:dyDescent="0.2">
      <c r="A28">
        <v>20</v>
      </c>
      <c r="B28">
        <v>190</v>
      </c>
      <c r="C28">
        <v>3.1666666666666665</v>
      </c>
      <c r="D28">
        <v>10.82663</v>
      </c>
      <c r="E28">
        <v>9.3973600000000008</v>
      </c>
      <c r="F28">
        <v>23.690059999999988</v>
      </c>
      <c r="G28" s="33">
        <v>0.63538696818996387</v>
      </c>
      <c r="I28">
        <v>7.9046799999999999</v>
      </c>
      <c r="J28">
        <v>3.4476969999999998</v>
      </c>
      <c r="K28">
        <v>48.017527000000008</v>
      </c>
      <c r="L28" s="17">
        <v>5.6494744141633371</v>
      </c>
    </row>
    <row r="29" spans="1:13" x14ac:dyDescent="0.2">
      <c r="A29">
        <v>21</v>
      </c>
      <c r="B29">
        <v>200</v>
      </c>
      <c r="C29">
        <v>3.3333333333333335</v>
      </c>
      <c r="D29">
        <v>10.630739999999999</v>
      </c>
      <c r="E29">
        <v>9.4201700000000006</v>
      </c>
      <c r="F29">
        <v>21.525869999999998</v>
      </c>
      <c r="G29" s="33">
        <v>0.57734160559117642</v>
      </c>
      <c r="I29">
        <v>8.1906499999999998</v>
      </c>
      <c r="J29">
        <v>3.4401999999999999</v>
      </c>
      <c r="K29">
        <v>50.944699999999997</v>
      </c>
      <c r="L29" s="17">
        <v>5.9938692633468378</v>
      </c>
    </row>
    <row r="30" spans="1:13" x14ac:dyDescent="0.2">
      <c r="A30">
        <v>22</v>
      </c>
      <c r="B30">
        <v>210</v>
      </c>
      <c r="C30">
        <v>3.5</v>
      </c>
      <c r="D30">
        <v>9.9317399999999996</v>
      </c>
      <c r="E30">
        <v>8.6387</v>
      </c>
      <c r="F30">
        <v>21.569099999999992</v>
      </c>
      <c r="G30" s="33">
        <v>0.57850106988273364</v>
      </c>
      <c r="I30">
        <v>7.7475899999999998</v>
      </c>
      <c r="J30">
        <v>3.3141729999999998</v>
      </c>
      <c r="K30">
        <v>47.648342999999997</v>
      </c>
      <c r="L30" s="17">
        <v>5.6060382838078828</v>
      </c>
    </row>
    <row r="31" spans="1:13" x14ac:dyDescent="0.2">
      <c r="A31">
        <v>23</v>
      </c>
      <c r="B31">
        <v>220</v>
      </c>
      <c r="C31">
        <v>3.6666666666666665</v>
      </c>
      <c r="D31">
        <v>10.22475</v>
      </c>
      <c r="E31">
        <v>9.2409800000000004</v>
      </c>
      <c r="F31">
        <v>19.078679999999991</v>
      </c>
      <c r="G31" s="33">
        <v>0.51170594934189706</v>
      </c>
      <c r="I31">
        <v>8.0696200000000005</v>
      </c>
      <c r="J31">
        <v>3.4352019999999999</v>
      </c>
      <c r="K31">
        <v>49.779382000000005</v>
      </c>
      <c r="L31" s="17">
        <v>5.8567644469042088</v>
      </c>
    </row>
    <row r="32" spans="1:13" x14ac:dyDescent="0.2">
      <c r="A32">
        <v>24</v>
      </c>
      <c r="B32">
        <v>230</v>
      </c>
      <c r="C32">
        <v>3.8333333333333335</v>
      </c>
      <c r="D32">
        <v>9.9108499999999999</v>
      </c>
      <c r="E32">
        <v>9.08033</v>
      </c>
      <c r="F32">
        <v>17.385529999999989</v>
      </c>
      <c r="G32" s="33">
        <v>0.46629426844320621</v>
      </c>
      <c r="I32">
        <v>8.1046099999999992</v>
      </c>
      <c r="J32">
        <v>3.4598360000000001</v>
      </c>
      <c r="K32">
        <v>49.907575999999992</v>
      </c>
      <c r="L32" s="17">
        <v>5.8718470379557886</v>
      </c>
    </row>
    <row r="33" spans="1:12" x14ac:dyDescent="0.2">
      <c r="A33">
        <v>25</v>
      </c>
      <c r="B33">
        <v>240</v>
      </c>
      <c r="C33">
        <v>4</v>
      </c>
      <c r="D33">
        <v>9.8127499999999994</v>
      </c>
      <c r="E33">
        <v>8.8793299999999995</v>
      </c>
      <c r="F33">
        <v>18.213530000000006</v>
      </c>
      <c r="G33" s="33">
        <v>0.48850191205665849</v>
      </c>
      <c r="I33">
        <v>7.9028900000000002</v>
      </c>
      <c r="J33">
        <v>3.3859340000000002</v>
      </c>
      <c r="K33">
        <v>48.55549400000001</v>
      </c>
      <c r="L33" s="17">
        <v>5.7127686109295341</v>
      </c>
    </row>
    <row r="34" spans="1:12" x14ac:dyDescent="0.2">
      <c r="A34">
        <v>26</v>
      </c>
      <c r="B34">
        <v>250</v>
      </c>
      <c r="C34">
        <v>4.166666666666667</v>
      </c>
      <c r="D34">
        <v>9.7666199999999996</v>
      </c>
      <c r="E34">
        <v>8.8754000000000008</v>
      </c>
      <c r="F34">
        <v>17.787599999999998</v>
      </c>
      <c r="G34" s="33">
        <v>0.47707811780028442</v>
      </c>
      <c r="I34">
        <v>8.1767199999999995</v>
      </c>
      <c r="J34">
        <v>3.3081040000000002</v>
      </c>
      <c r="K34">
        <v>51.994264000000001</v>
      </c>
      <c r="L34" s="17">
        <v>6.1173551097551071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4B</vt:lpstr>
      <vt:lpstr>Figure 4C</vt:lpstr>
      <vt:lpstr>Figure 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Ko, Kwang Woo</dc:creator>
  <cp:lastModifiedBy>Ko, Kwang Woo</cp:lastModifiedBy>
  <dcterms:created xsi:type="dcterms:W3CDTF">2021-03-22T20:25:37Z</dcterms:created>
  <dcterms:modified xsi:type="dcterms:W3CDTF">2021-06-13T05:33:26Z</dcterms:modified>
</cp:coreProperties>
</file>